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Start here" sheetId="1" state="visible" r:id="rId1"/>
    <sheet xmlns:r="http://schemas.openxmlformats.org/officeDocument/2006/relationships" name="Settings" sheetId="2" state="visible" r:id="rId2"/>
    <sheet xmlns:r="http://schemas.openxmlformats.org/officeDocument/2006/relationships" name="New proposal" sheetId="3" state="visible" r:id="rId3"/>
    <sheet xmlns:r="http://schemas.openxmlformats.org/officeDocument/2006/relationships" name="Paste draft" sheetId="4" state="visible" r:id="rId4"/>
    <sheet xmlns:r="http://schemas.openxmlformats.org/officeDocument/2006/relationships" name="Proposal" sheetId="5" state="visible" r:id="rId5"/>
    <sheet xmlns:r="http://schemas.openxmlformats.org/officeDocument/2006/relationships" name="Workings" sheetId="6" state="hidden" r:id="rId6"/>
  </sheets>
  <definedNames>
    <definedName name="_xlnm.Print_Area" localSheetId="4">'Proposal'!$A$1:$D$44</definedName>
  </definedNames>
  <calcPr calcId="124519" fullCalcOnLoad="1"/>
</workbook>
</file>

<file path=xl/styles.xml><?xml version="1.0" encoding="utf-8"?>
<styleSheet xmlns="http://schemas.openxmlformats.org/spreadsheetml/2006/main">
  <numFmts count="1">
    <numFmt numFmtId="164" formatCode="d mmmm yyyy"/>
  </numFmts>
  <fonts count="16">
    <font>
      <name val="Calibri"/>
      <family val="2"/>
      <color theme="1"/>
      <sz val="11"/>
      <scheme val="minor"/>
    </font>
    <font>
      <name val="Arial"/>
      <b val="1"/>
      <color rgb="001B2A4A"/>
      <sz val="16"/>
    </font>
    <font>
      <name val="Arial"/>
      <sz val="11"/>
    </font>
    <font>
      <name val="Arial"/>
      <b val="1"/>
      <sz val="11"/>
    </font>
    <font>
      <name val="Arial"/>
      <color rgb="007F7F7F"/>
      <sz val="11"/>
    </font>
    <font>
      <name val="Arial"/>
      <b val="1"/>
      <color rgb="001B2A4A"/>
      <sz val="12"/>
    </font>
    <font>
      <name val="Arial"/>
      <b val="1"/>
      <color rgb="00FFFFFF"/>
      <sz val="11"/>
    </font>
    <font>
      <name val="Arial"/>
      <color rgb="00BFBFBF"/>
      <sz val="11"/>
    </font>
    <font>
      <name val="Arial"/>
      <b val="1"/>
      <color rgb="001A73E8"/>
      <sz val="11"/>
      <u val="single"/>
    </font>
    <font>
      <name val="Arial"/>
      <b val="1"/>
      <color rgb="00E8643A"/>
      <sz val="11"/>
    </font>
    <font>
      <name val="Arial"/>
      <color rgb="00595959"/>
      <sz val="9"/>
    </font>
    <font>
      <name val="Arial"/>
      <b val="1"/>
      <color rgb="007F7F7F"/>
      <sz val="11"/>
    </font>
    <font>
      <name val="Arial"/>
      <b val="1"/>
      <color rgb="001B2A4A"/>
      <sz val="22"/>
    </font>
    <font>
      <name val="Arial"/>
      <b val="1"/>
      <color rgb="002B6A8E"/>
      <sz val="13"/>
    </font>
    <font>
      <name val="Arial"/>
      <color rgb="0013283B"/>
      <sz val="11"/>
    </font>
    <font>
      <name val="Arial"/>
      <b val="1"/>
      <color rgb="001B2A4A"/>
      <sz val="11"/>
    </font>
  </fonts>
  <fills count="4">
    <fill>
      <patternFill/>
    </fill>
    <fill>
      <patternFill patternType="gray125"/>
    </fill>
    <fill>
      <patternFill patternType="solid">
        <fgColor rgb="00FFF2CC"/>
      </patternFill>
    </fill>
    <fill>
      <patternFill patternType="solid">
        <fgColor rgb="001B2A4A"/>
      </patternFill>
    </fill>
  </fills>
  <borders count="2">
    <border>
      <left/>
      <right/>
      <top/>
      <bottom/>
      <diagonal/>
    </border>
    <border>
      <bottom style="medium">
        <color rgb="00E8643A"/>
      </bottom>
    </border>
  </borders>
  <cellStyleXfs count="1">
    <xf numFmtId="0" fontId="0" fillId="0" borderId="0"/>
  </cellStyleXfs>
  <cellXfs count="3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4" fillId="0" borderId="0" pivotButton="0" quotePrefix="0" xfId="0"/>
    <xf numFmtId="0" fontId="2" fillId="2" borderId="0" applyAlignment="1" pivotButton="0" quotePrefix="0" xfId="0">
      <alignment vertical="top" wrapText="1"/>
    </xf>
    <xf numFmtId="164" fontId="2" fillId="2" borderId="0" applyAlignment="1" pivotButton="0" quotePrefix="0" xfId="0">
      <alignment vertical="top" wrapText="1"/>
    </xf>
    <xf numFmtId="0" fontId="5" fillId="0" borderId="0" pivotButton="0" quotePrefix="0" xfId="0"/>
    <xf numFmtId="0" fontId="6" fillId="3" borderId="0" pivotButton="0" quotePrefix="0" xfId="0"/>
    <xf numFmtId="0" fontId="2" fillId="2" borderId="0" pivotButton="0" quotePrefix="0" xfId="0"/>
    <xf numFmtId="4" fontId="2" fillId="2" borderId="0" pivotButton="0" quotePrefix="0" xfId="0"/>
    <xf numFmtId="4" fontId="2" fillId="0" borderId="0" pivotButton="0" quotePrefix="0" xfId="0"/>
    <xf numFmtId="0" fontId="7" fillId="0" borderId="0" pivotButton="0" quotePrefix="0" xfId="0"/>
    <xf numFmtId="0" fontId="3" fillId="0" borderId="0" pivotButton="0" quotePrefix="0" xfId="0"/>
    <xf numFmtId="4" fontId="3" fillId="0" borderId="0" pivotButton="0" quotePrefix="0" xfId="0"/>
    <xf numFmtId="0" fontId="8" fillId="0" borderId="0" pivotButton="0" quotePrefix="0" xfId="0"/>
    <xf numFmtId="0" fontId="9" fillId="0" borderId="0" applyAlignment="1" pivotButton="0" quotePrefix="0" xfId="0">
      <alignment vertical="top" wrapText="1"/>
    </xf>
    <xf numFmtId="0" fontId="10" fillId="0" borderId="0" applyAlignment="1" pivotButton="0" quotePrefix="0" xfId="0">
      <alignment vertical="top" wrapText="1"/>
    </xf>
    <xf numFmtId="0" fontId="6" fillId="3" borderId="0" applyAlignment="1" pivotButton="0" quotePrefix="0" xfId="0">
      <alignment vertical="top" wrapText="1"/>
    </xf>
    <xf numFmtId="0" fontId="0" fillId="2" borderId="0" pivotButton="0" quotePrefix="0" xfId="0"/>
    <xf numFmtId="0" fontId="11" fillId="0" borderId="0" applyAlignment="1" pivotButton="0" quotePrefix="0" xfId="0">
      <alignment vertical="top" wrapText="1"/>
    </xf>
    <xf numFmtId="0" fontId="12" fillId="0" borderId="0" applyAlignment="1" pivotButton="0" quotePrefix="0" xfId="0">
      <alignment vertical="top" wrapText="1"/>
    </xf>
    <xf numFmtId="0" fontId="0" fillId="0" borderId="1" pivotButton="0" quotePrefix="0" xfId="0"/>
    <xf numFmtId="0" fontId="13" fillId="0" borderId="0" applyAlignment="1" pivotButton="0" quotePrefix="0" xfId="0">
      <alignment vertical="top" wrapText="1"/>
    </xf>
    <xf numFmtId="0" fontId="14" fillId="0" borderId="0" applyAlignment="1" pivotButton="0" quotePrefix="0" xfId="0">
      <alignment vertical="top" wrapText="1"/>
    </xf>
    <xf numFmtId="0" fontId="6" fillId="3" borderId="0" applyAlignment="1" pivotButton="0" quotePrefix="0" xfId="0">
      <alignment horizontal="right"/>
    </xf>
    <xf numFmtId="0" fontId="14" fillId="0" borderId="0" applyAlignment="1" pivotButton="0" quotePrefix="0" xfId="0">
      <alignment horizontal="right" vertical="top"/>
    </xf>
    <xf numFmtId="0" fontId="15" fillId="0" borderId="0" applyAlignment="1" pivotButton="0" quotePrefix="0" xfId="0">
      <alignment vertical="top" wrapText="1"/>
    </xf>
  </cellXfs>
  <cellStyles count="1">
    <cellStyle name="Normal" xfId="0" builtinId="0" hidden="0"/>
  </cellStyles>
  <dxfs count="2">
    <dxf>
      <font>
        <name val="Arial"/>
        <b val="1"/>
        <color rgb="001B2A4A"/>
      </font>
      <fill>
        <patternFill patternType="solid">
          <fgColor rgb="00F4F1EA"/>
          <bgColor rgb="00F4F1EA"/>
        </patternFill>
      </fill>
    </dxf>
    <dxf>
      <border>
        <bottom style="thin">
          <color rgb="00D9D9D9"/>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B2A4A"/>
    <outlinePr summaryBelow="1" summaryRight="1"/>
    <pageSetUpPr/>
  </sheetPr>
  <dimension ref="A1:A18"/>
  <sheetViews>
    <sheetView showGridLines="0" workbookViewId="0">
      <selection activeCell="A1" sqref="A1"/>
    </sheetView>
  </sheetViews>
  <sheetFormatPr baseColWidth="8" defaultRowHeight="15"/>
  <cols>
    <col width="110" customWidth="1" min="1" max="1"/>
  </cols>
  <sheetData>
    <row r="1">
      <c r="A1" s="1" t="inlineStr">
        <is>
          <t>Proposal Generator Lite</t>
        </is>
      </c>
    </row>
    <row r="3">
      <c r="A3" s="2" t="inlineStr">
        <is>
          <t>Fill in a short form. Your AI tool writes the story. Your prices and terms stay locked in the sheet. No setup, no permissions, nothing to install.</t>
        </is>
      </c>
    </row>
    <row r="4">
      <c r="A4" s="3" t="inlineStr">
        <is>
          <t>Set up once (about 5 minutes):</t>
        </is>
      </c>
    </row>
    <row r="5">
      <c r="A5" s="2" t="inlineStr">
        <is>
          <t>1. Settings tab: type over the example with your business details, your payment terms and your standard terms. Yellow cells only.</t>
        </is>
      </c>
    </row>
    <row r="6">
      <c r="A6" s="3" t="inlineStr">
        <is>
          <t>For each proposal (about 10 minutes):</t>
        </is>
      </c>
    </row>
    <row r="7">
      <c r="A7" s="2" t="inlineStr">
        <is>
          <t>2. New proposal tab: type over the Acme Studio example with your client, their problem, your scope and your prices.</t>
        </is>
      </c>
    </row>
    <row r="8">
      <c r="A8" s="2" t="inlineStr">
        <is>
          <t>3. Click "Write it with Claude" or "Write it with ChatGPT". Your AI tool opens with the brief already written and starts writing. If it waits, press Enter.</t>
        </is>
      </c>
    </row>
    <row r="9">
      <c r="A9" s="2" t="inlineStr">
        <is>
          <t>4. Click the copy button on the AI's answer. Go to the Paste draft tab, click cell A2 and paste.</t>
        </is>
      </c>
    </row>
    <row r="10">
      <c r="A10" s="2" t="inlineStr">
        <is>
          <t>5. Open the Proposal tab. Read it, fix anything marked [CHECK], then File &gt; Download &gt; PDF (choose "Current sheet").</t>
        </is>
      </c>
    </row>
    <row r="11">
      <c r="A11" s="3" t="inlineStr">
        <is>
          <t>What the AI writes, and what it never touches:</t>
        </is>
      </c>
    </row>
    <row r="12">
      <c r="A12" s="2" t="inlineStr">
        <is>
          <t>The AI writes three sections: Background, Approach and Outcomes. Prices, payment terms, scope and your other terms come straight from your cells. They are never sent to the AI.</t>
        </is>
      </c>
    </row>
    <row r="13">
      <c r="A13" s="2" t="inlineStr">
        <is>
          <t>The brief tells the AI to use only the facts you give it. When something is missing, it writes [CHECK: ...] instead of making it up. The New proposal tab counts these for you.</t>
        </is>
      </c>
    </row>
    <row r="14">
      <c r="A14" s="3" t="inlineStr">
        <is>
          <t>Honest limits:</t>
        </is>
      </c>
    </row>
    <row r="15">
      <c r="A15" s="2" t="inlineStr">
        <is>
          <t>Nothing is sent to your client. You review every proposal. The sheet holds one proposal at a time, so download the PDF before you start the next one. ChatGPT works without an account. Claude needs a free account.</t>
        </is>
      </c>
    </row>
    <row r="16">
      <c r="A16" s="2" t="inlineStr">
        <is>
          <t>Very long notes can make the one-click link too long. If the AI opens with a cut-off brief, copy the full brief from the bottom of the New proposal tab instead.</t>
        </is>
      </c>
    </row>
    <row r="17">
      <c r="A17" s="2" t="inlineStr">
        <is>
          <t>Want it to go straight into your own Google Docs template, with your logo and layout? Company Brains can set that up for you.</t>
        </is>
      </c>
    </row>
    <row r="18">
      <c r="A18" s="4" t="inlineStr">
        <is>
          <t>Made by Company Brains. Free to use and share.</t>
        </is>
      </c>
    </row>
  </sheetData>
  <pageMargins left="0.75" right="0.75" top="1" bottom="1" header="0.5" footer="0.5"/>
</worksheet>
</file>

<file path=xl/worksheets/sheet2.xml><?xml version="1.0" encoding="utf-8"?>
<worksheet xmlns="http://schemas.openxmlformats.org/spreadsheetml/2006/main">
  <sheetPr>
    <tabColor rgb="002B6A8E"/>
    <outlinePr summaryBelow="1" summaryRight="1"/>
    <pageSetUpPr/>
  </sheetPr>
  <dimension ref="A1:C16"/>
  <sheetViews>
    <sheetView workbookViewId="0">
      <selection activeCell="A1" sqref="A1"/>
    </sheetView>
  </sheetViews>
  <sheetFormatPr baseColWidth="8" defaultRowHeight="15"/>
  <cols>
    <col width="40" customWidth="1" min="1" max="1"/>
    <col width="80" customWidth="1" min="2" max="2"/>
    <col width="48" customWidth="1" min="3" max="3"/>
  </cols>
  <sheetData>
    <row r="1">
      <c r="A1" s="5" t="inlineStr">
        <is>
          <t>Settings</t>
        </is>
      </c>
    </row>
    <row r="2">
      <c r="A2" s="6" t="inlineStr">
        <is>
          <t>Type over the yellow cells once. Every proposal uses them.</t>
        </is>
      </c>
    </row>
    <row r="4">
      <c r="A4" s="3" t="inlineStr">
        <is>
          <t>Your name</t>
        </is>
      </c>
      <c r="B4" s="7" t="inlineStr">
        <is>
          <t>Alex Morgan</t>
        </is>
      </c>
    </row>
    <row r="5">
      <c r="A5" s="3" t="inlineStr">
        <is>
          <t>Your role</t>
        </is>
      </c>
      <c r="B5" s="7" t="inlineStr">
        <is>
          <t>Founder</t>
        </is>
      </c>
    </row>
    <row r="6">
      <c r="A6" s="3" t="inlineStr">
        <is>
          <t>Business name</t>
        </is>
      </c>
      <c r="B6" s="7" t="inlineStr">
        <is>
          <t>Northline Studio</t>
        </is>
      </c>
    </row>
    <row r="7">
      <c r="A7" s="3" t="inlineStr">
        <is>
          <t>Your email</t>
        </is>
      </c>
      <c r="B7" s="7" t="inlineStr">
        <is>
          <t>alex@northline.studio</t>
        </is>
      </c>
    </row>
    <row r="8">
      <c r="A8" s="3" t="inlineStr">
        <is>
          <t>Website</t>
        </is>
      </c>
      <c r="B8" s="7" t="inlineStr">
        <is>
          <t>northline.studio</t>
        </is>
      </c>
    </row>
    <row r="9">
      <c r="A9" s="3" t="inlineStr">
        <is>
          <t>About your business (2 to 3 sentences)</t>
        </is>
      </c>
      <c r="B9" s="7" t="inlineStr">
        <is>
          <t>We are a 6-person operations studio. We help service businesses set up the systems behind their growth: lead handling, client onboarding and reporting.</t>
        </is>
      </c>
    </row>
    <row r="10">
      <c r="A10" s="3" t="inlineStr">
        <is>
          <t>A past result you can stand behind (optional)</t>
        </is>
      </c>
      <c r="B10" s="7" t="inlineStr">
        <is>
          <t>For a 20-person architecture firm, we set up lead routing and follow-ups. Their average reply time went from 2 days to 3 hours.</t>
        </is>
      </c>
      <c r="C10" s="6" t="inlineStr">
        <is>
          <t>The example result is made up. Replace it with a real one, or delete it.</t>
        </is>
      </c>
    </row>
    <row r="11">
      <c r="A11" s="3" t="inlineStr">
        <is>
          <t>Tone</t>
        </is>
      </c>
      <c r="B11" s="7" t="inlineStr">
        <is>
          <t>Plain and direct</t>
        </is>
      </c>
    </row>
    <row r="12">
      <c r="A12" s="3" t="inlineStr">
        <is>
          <t>Currency symbol</t>
        </is>
      </c>
      <c r="B12" s="7" t="inlineStr">
        <is>
          <t>$</t>
        </is>
      </c>
    </row>
    <row r="13">
      <c r="A13" s="3" t="inlineStr">
        <is>
          <t>Payment terms</t>
        </is>
      </c>
      <c r="B13" s="7" t="inlineStr">
        <is>
          <t>50% to start, 50% on completion. Invoices are due within 14 days.</t>
        </is>
      </c>
    </row>
    <row r="14">
      <c r="A14" s="3" t="inlineStr">
        <is>
          <t>Other terms</t>
        </is>
      </c>
      <c r="B14" s="7" t="inlineStr">
        <is>
          <t>Prices exclude taxes. Either side can end the project with 7 days' written notice, and you pay for the work completed up to that point.</t>
        </is>
      </c>
    </row>
    <row r="15">
      <c r="A15" s="3" t="inlineStr">
        <is>
          <t>Proposal valid for (days)</t>
        </is>
      </c>
      <c r="B15" s="7" t="n">
        <v>30</v>
      </c>
    </row>
    <row r="16">
      <c r="A16" s="3" t="inlineStr">
        <is>
          <t>Proposal date</t>
        </is>
      </c>
      <c r="B16" s="8">
        <f>TODAY()</f>
        <v/>
      </c>
      <c r="C16" s="6" t="inlineStr">
        <is>
          <t>Leave as =TODAY() or type a date.</t>
        </is>
      </c>
    </row>
  </sheetData>
  <dataValidations count="1">
    <dataValidation sqref="B11" showDropDown="0" showInputMessage="0" showErrorMessage="0" allowBlank="0" type="list">
      <formula1>"Plain and direct,Warm and friendly,Formal"</formula1>
    </dataValidation>
  </dataValidations>
  <pageMargins left="0.75" right="0.75" top="1" bottom="1" header="0.5" footer="0.5"/>
</worksheet>
</file>

<file path=xl/worksheets/sheet3.xml><?xml version="1.0" encoding="utf-8"?>
<worksheet xmlns="http://schemas.openxmlformats.org/spreadsheetml/2006/main">
  <sheetPr>
    <tabColor rgb="00E8643A"/>
    <outlinePr summaryBelow="1" summaryRight="1"/>
    <pageSetUpPr/>
  </sheetPr>
  <dimension ref="A1:F40"/>
  <sheetViews>
    <sheetView showGridLines="0" workbookViewId="0">
      <selection activeCell="A1" sqref="A1"/>
    </sheetView>
  </sheetViews>
  <sheetFormatPr baseColWidth="8" defaultRowHeight="15"/>
  <cols>
    <col width="36" customWidth="1" min="1" max="1"/>
    <col width="70" customWidth="1" min="2" max="2"/>
    <col width="8" customWidth="1" min="3" max="3"/>
    <col width="14" customWidth="1" min="4" max="4"/>
    <col width="14" customWidth="1" min="5" max="5"/>
    <col width="6" customWidth="1" min="6" max="6"/>
  </cols>
  <sheetData>
    <row r="1">
      <c r="A1" s="5" t="inlineStr">
        <is>
          <t>New proposal</t>
        </is>
      </c>
    </row>
    <row r="2">
      <c r="A2" s="6" t="inlineStr">
        <is>
          <t>Type over the yellow cells. The Acme Studio example shows the level of detail that works.</t>
        </is>
      </c>
    </row>
    <row r="4">
      <c r="A4" s="9" t="inlineStr">
        <is>
          <t>1. The client and the job</t>
        </is>
      </c>
    </row>
    <row r="5">
      <c r="A5" s="3" t="inlineStr">
        <is>
          <t>Client company</t>
        </is>
      </c>
      <c r="B5" s="7" t="inlineStr">
        <is>
          <t>Acme Studio</t>
        </is>
      </c>
    </row>
    <row r="6">
      <c r="A6" s="3" t="inlineStr">
        <is>
          <t>Contact name</t>
        </is>
      </c>
      <c r="B6" s="7" t="inlineStr">
        <is>
          <t>Jordan</t>
        </is>
      </c>
    </row>
    <row r="7">
      <c r="A7" s="3" t="inlineStr">
        <is>
          <t>Contact role (optional)</t>
        </is>
      </c>
      <c r="B7" s="7" t="inlineStr">
        <is>
          <t>Managing Director</t>
        </is>
      </c>
    </row>
    <row r="8">
      <c r="A8" s="3" t="inlineStr">
        <is>
          <t>Their problem, in their words</t>
        </is>
      </c>
      <c r="B8" s="7" t="inlineStr">
        <is>
          <t>We get about 40 enquiries a month through the website. Most get a reply two days later, and by then half of them have booked someone else.</t>
        </is>
      </c>
    </row>
    <row r="9">
      <c r="A9" s="3" t="inlineStr">
        <is>
          <t>What they want</t>
        </is>
      </c>
      <c r="B9" s="7" t="inlineStr">
        <is>
          <t>Reply to every enquiry within an hour and book more discovery calls.</t>
        </is>
      </c>
    </row>
    <row r="10">
      <c r="A10" s="3" t="inlineStr">
        <is>
          <t>What you will do (scope)</t>
        </is>
      </c>
      <c r="B10" s="7" t="inlineStr">
        <is>
          <t>Map how enquiries are handled today. Route website form enquiries to the right person automatically. Write and set up a 3-email follow-up sequence. Train the team in one 60-minute session.</t>
        </is>
      </c>
    </row>
    <row r="11">
      <c r="A11" s="3" t="inlineStr">
        <is>
          <t>Not included</t>
        </is>
      </c>
      <c r="B11" s="7" t="inlineStr">
        <is>
          <t>Website redesign. Paid ads.</t>
        </is>
      </c>
    </row>
    <row r="12">
      <c r="A12" s="3" t="inlineStr">
        <is>
          <t>Timeline</t>
        </is>
      </c>
      <c r="B12" s="7" t="inlineStr">
        <is>
          <t>4 weeks</t>
        </is>
      </c>
    </row>
    <row r="13">
      <c r="A13" s="3" t="inlineStr">
        <is>
          <t>Start date</t>
        </is>
      </c>
      <c r="B13" s="7" t="inlineStr">
        <is>
          <t>the week of 7 December</t>
        </is>
      </c>
    </row>
    <row r="14">
      <c r="A14" s="3" t="inlineStr">
        <is>
          <t>Notes from your call (anything else the AI should know)</t>
        </is>
      </c>
      <c r="B14" s="7" t="inlineStr">
        <is>
          <t>12-person design studio. Uses HubSpot free. Jordan is worried that automated replies will sound robotic to leads.</t>
        </is>
      </c>
    </row>
    <row r="16">
      <c r="A16" s="9" t="inlineStr">
        <is>
          <t>2. Price it (never sent to the AI)</t>
        </is>
      </c>
    </row>
    <row r="17">
      <c r="B17" s="10" t="inlineStr">
        <is>
          <t>Item</t>
        </is>
      </c>
      <c r="C17" s="10" t="inlineStr">
        <is>
          <t>Qty</t>
        </is>
      </c>
      <c r="D17" s="10" t="inlineStr">
        <is>
          <t>Unit price</t>
        </is>
      </c>
      <c r="E17" s="10" t="inlineStr">
        <is>
          <t>Line total</t>
        </is>
      </c>
    </row>
    <row r="18">
      <c r="A18" s="6" t="inlineStr">
        <is>
          <t>Line 1</t>
        </is>
      </c>
      <c r="B18" s="7" t="inlineStr">
        <is>
          <t>Enquiry process mapping and lead routing setup</t>
        </is>
      </c>
      <c r="C18" s="11" t="n">
        <v>1</v>
      </c>
      <c r="D18" s="12" t="n">
        <v>1500</v>
      </c>
      <c r="E18" s="13">
        <f>IF(OR(B18="",D18=""),"",IF(C18="",1,C18)*D18)</f>
        <v/>
      </c>
      <c r="F18" s="14">
        <f>IF(B18="","",COUNTIF($B$18:B18,"?*"))</f>
        <v/>
      </c>
    </row>
    <row r="19">
      <c r="A19" s="6" t="inlineStr">
        <is>
          <t>Line 2</t>
        </is>
      </c>
      <c r="B19" s="7" t="inlineStr">
        <is>
          <t>Follow-up email sequence (3 emails), written and set up</t>
        </is>
      </c>
      <c r="C19" s="11" t="n">
        <v>1</v>
      </c>
      <c r="D19" s="12" t="n">
        <v>900</v>
      </c>
      <c r="E19" s="13">
        <f>IF(OR(B19="",D19=""),"",IF(C19="",1,C19)*D19)</f>
        <v/>
      </c>
      <c r="F19" s="14">
        <f>IF(B19="","",COUNTIF($B$18:B19,"?*"))</f>
        <v/>
      </c>
    </row>
    <row r="20">
      <c r="A20" s="6" t="inlineStr">
        <is>
          <t>Line 3</t>
        </is>
      </c>
      <c r="B20" s="7" t="inlineStr">
        <is>
          <t>Team training session (60 minutes)</t>
        </is>
      </c>
      <c r="C20" s="11" t="n">
        <v>1</v>
      </c>
      <c r="D20" s="12" t="n">
        <v>400</v>
      </c>
      <c r="E20" s="13">
        <f>IF(OR(B20="",D20=""),"",IF(C20="",1,C20)*D20)</f>
        <v/>
      </c>
      <c r="F20" s="14">
        <f>IF(B20="","",COUNTIF($B$18:B20,"?*"))</f>
        <v/>
      </c>
    </row>
    <row r="21">
      <c r="A21" s="6" t="inlineStr">
        <is>
          <t>Line 4</t>
        </is>
      </c>
      <c r="B21" s="7" t="n"/>
      <c r="C21" s="11" t="n"/>
      <c r="D21" s="12" t="n"/>
      <c r="E21" s="13">
        <f>IF(OR(B21="",D21=""),"",IF(C21="",1,C21)*D21)</f>
        <v/>
      </c>
      <c r="F21" s="14">
        <f>IF(B21="","",COUNTIF($B$18:B21,"?*"))</f>
        <v/>
      </c>
    </row>
    <row r="22">
      <c r="A22" s="6" t="inlineStr">
        <is>
          <t>Line 5</t>
        </is>
      </c>
      <c r="B22" s="7" t="n"/>
      <c r="C22" s="11" t="n"/>
      <c r="D22" s="12" t="n"/>
      <c r="E22" s="13">
        <f>IF(OR(B22="",D22=""),"",IF(C22="",1,C22)*D22)</f>
        <v/>
      </c>
      <c r="F22" s="14">
        <f>IF(B22="","",COUNTIF($B$18:B22,"?*"))</f>
        <v/>
      </c>
    </row>
    <row r="23">
      <c r="A23" s="6" t="inlineStr">
        <is>
          <t>Line 6</t>
        </is>
      </c>
      <c r="B23" s="7" t="n"/>
      <c r="C23" s="11" t="n"/>
      <c r="D23" s="12" t="n"/>
      <c r="E23" s="13">
        <f>IF(OR(B23="",D23=""),"",IF(C23="",1,C23)*D23)</f>
        <v/>
      </c>
      <c r="F23" s="14">
        <f>IF(B23="","",COUNTIF($B$18:B23,"?*"))</f>
        <v/>
      </c>
    </row>
    <row r="24">
      <c r="A24" s="6" t="inlineStr">
        <is>
          <t>Line 7</t>
        </is>
      </c>
      <c r="B24" s="7" t="n"/>
      <c r="C24" s="11" t="n"/>
      <c r="D24" s="12" t="n"/>
      <c r="E24" s="13">
        <f>IF(OR(B24="",D24=""),"",IF(C24="",1,C24)*D24)</f>
        <v/>
      </c>
      <c r="F24" s="14">
        <f>IF(B24="","",COUNTIF($B$18:B24,"?*"))</f>
        <v/>
      </c>
    </row>
    <row r="25">
      <c r="A25" s="6" t="inlineStr">
        <is>
          <t>Line 8</t>
        </is>
      </c>
      <c r="B25" s="7" t="n"/>
      <c r="C25" s="11" t="n"/>
      <c r="D25" s="12" t="n"/>
      <c r="E25" s="13">
        <f>IF(OR(B25="",D25=""),"",IF(C25="",1,C25)*D25)</f>
        <v/>
      </c>
      <c r="F25" s="14">
        <f>IF(B25="","",COUNTIF($B$18:B25,"?*"))</f>
        <v/>
      </c>
    </row>
    <row r="26">
      <c r="A26" s="6" t="inlineStr">
        <is>
          <t>Leave Qty blank for 1.</t>
        </is>
      </c>
      <c r="D26" s="15" t="inlineStr">
        <is>
          <t>Total</t>
        </is>
      </c>
      <c r="E26" s="16">
        <f>SUM(E18:E25)</f>
        <v/>
      </c>
    </row>
    <row r="28">
      <c r="A28" s="9" t="inlineStr">
        <is>
          <t>3. Write the draft</t>
        </is>
      </c>
    </row>
    <row r="29">
      <c r="A29" s="15" t="inlineStr">
        <is>
          <t>Write it with Claude</t>
        </is>
      </c>
      <c r="B29" s="17">
        <f>HYPERLINK("https://claude.ai/new?q="&amp;Workings!$B$21,"Open Claude with your brief  →")</f>
        <v/>
      </c>
    </row>
    <row r="30">
      <c r="A30" s="15" t="inlineStr">
        <is>
          <t>Write it with ChatGPT</t>
        </is>
      </c>
      <c r="B30" s="17">
        <f>HYPERLINK("https://chatgpt.com/?q="&amp;Workings!$B$21,"Open ChatGPT with your brief  →")</f>
        <v/>
      </c>
    </row>
    <row r="31">
      <c r="A31" s="15" t="inlineStr">
        <is>
          <t>Link check</t>
        </is>
      </c>
      <c r="B31" s="4">
        <f>IF(LEN(Workings!$B$21)&gt;6000,"Your brief is long. If the AI opens with it cut off, copy the full brief from cell B40 instead.","Link ready. If your AI tool opens and waits, press Enter.")</f>
        <v/>
      </c>
    </row>
    <row r="33">
      <c r="A33" s="9" t="inlineStr">
        <is>
          <t>4. Paste the answer</t>
        </is>
      </c>
    </row>
    <row r="34">
      <c r="A34" s="15" t="inlineStr">
        <is>
          <t>Draft status</t>
        </is>
      </c>
      <c r="B34" s="18">
        <f>IF(Workings!$B$12,IF(Workings!$B$13=0,"Draft found. Open the Proposal tab.","Draft found, with "&amp;Workings!$B$13&amp;" [CHECK] note(s). Fix them on the Proposal tab or add the missing facts and run it again."),"No draft yet. Copy the AI's answer, then paste it into cell A2 on the Paste draft tab.")</f>
        <v/>
      </c>
    </row>
    <row r="36">
      <c r="A36" s="9" t="inlineStr">
        <is>
          <t>5. Review and download</t>
        </is>
      </c>
    </row>
    <row r="37">
      <c r="B37" s="2" t="inlineStr">
        <is>
          <t>Open the Proposal tab. Read every line. Then File &gt; Download &gt; PDF, and choose "Current sheet".</t>
        </is>
      </c>
    </row>
    <row r="39">
      <c r="A39" s="15" t="inlineStr">
        <is>
          <t>Full brief (backup)</t>
        </is>
      </c>
      <c r="B39" s="4" t="inlineStr">
        <is>
          <t>If the link does not work, click cell B40, copy it (Ctrl+C or Cmd+C) and paste it into any AI chat.</t>
        </is>
      </c>
    </row>
    <row r="40">
      <c r="B40" s="19">
        <f>Workings!$B$20</f>
        <v/>
      </c>
    </row>
  </sheetData>
  <pageMargins left="0.75" right="0.75" top="1" bottom="1" header="0.5" footer="0.5"/>
</worksheet>
</file>

<file path=xl/worksheets/sheet4.xml><?xml version="1.0" encoding="utf-8"?>
<worksheet xmlns="http://schemas.openxmlformats.org/spreadsheetml/2006/main">
  <sheetPr>
    <tabColor rgb="00E8643A"/>
    <outlinePr summaryBelow="1" summaryRight="1"/>
    <pageSetUpPr/>
  </sheetPr>
  <dimension ref="A1:A400"/>
  <sheetViews>
    <sheetView workbookViewId="0">
      <pane ySplit="1" topLeftCell="A2" activePane="bottomLeft" state="frozen"/>
      <selection pane="bottomLeft" activeCell="A1" sqref="A1"/>
    </sheetView>
  </sheetViews>
  <sheetFormatPr baseColWidth="8" defaultRowHeight="15"/>
  <cols>
    <col width="120" customWidth="1" min="1" max="1"/>
  </cols>
  <sheetData>
    <row r="1">
      <c r="A1" s="20" t="inlineStr">
        <is>
          <t>Click cell A2 and paste the AI's whole answer. It is fine if it spreads over many rows. Delete the old draft first (select column A from row 2 down, press Delete).</t>
        </is>
      </c>
    </row>
    <row r="2">
      <c r="A2" s="7" t="inlineStr">
        <is>
          <t>[BACKGROUND]</t>
        </is>
      </c>
    </row>
    <row r="3">
      <c r="A3" s="7" t="inlineStr">
        <is>
          <t>Acme Studio gets about 40 enquiries a month through its website. Most of them get a reply two days later, and by then around half have booked someone else. You want every enquiry answered within an hour, so more of them turn into discovery calls.</t>
        </is>
      </c>
    </row>
    <row r="4">
      <c r="A4" s="7" t="inlineStr">
        <is>
          <t>[APPROACH]</t>
        </is>
      </c>
    </row>
    <row r="5">
      <c r="A5" s="7" t="inlineStr">
        <is>
          <t>In week 1 we map how enquiries are handled today, from the moment a form is sent to the first reply. We sit with the people who answer them, so the new process fits how your team already works.</t>
        </is>
      </c>
    </row>
    <row r="6">
      <c r="A6" s="7" t="inlineStr">
        <is>
          <t>In week 2 we set up routing in your HubSpot account. Each website enquiry goes straight to the right person, with a reminder if it has not been answered within the hour.</t>
        </is>
      </c>
    </row>
    <row r="7">
      <c r="A7" s="7" t="inlineStr">
        <is>
          <t>In week 3 we write and set up a 3-email follow-up sequence for leads who have not booked a call. We write it in your studio's voice and you approve every email before it goes live, so nothing sounds robotic.</t>
        </is>
      </c>
    </row>
    <row r="8">
      <c r="A8" s="7" t="inlineStr">
        <is>
          <t>In week 4 we train your team in one 60-minute session and hand over a one-page guide to the new process.</t>
        </is>
      </c>
    </row>
    <row r="9">
      <c r="A9" s="7" t="inlineStr">
        <is>
          <t>[OUTCOMES]</t>
        </is>
      </c>
    </row>
    <row r="10">
      <c r="A10" s="7" t="inlineStr">
        <is>
          <t>At the end of the 4 weeks, every website enquiry reaches the right person straight away, slow replies get flagged before they go cold, and leads who go quiet get a follow-up written in your voice. Your team knows how it all works and can change it without us.</t>
        </is>
      </c>
    </row>
    <row r="11">
      <c r="A11" s="7" t="inlineStr">
        <is>
          <t>[END]</t>
        </is>
      </c>
    </row>
    <row r="12">
      <c r="A12" s="21" t="n"/>
    </row>
    <row r="13">
      <c r="A13" s="21" t="n"/>
    </row>
    <row r="14">
      <c r="A14" s="21" t="n"/>
    </row>
    <row r="15">
      <c r="A15" s="21" t="n"/>
    </row>
    <row r="16">
      <c r="A16" s="21" t="n"/>
    </row>
    <row r="17">
      <c r="A17" s="21" t="n"/>
    </row>
    <row r="18">
      <c r="A18" s="21" t="n"/>
    </row>
    <row r="19">
      <c r="A19" s="21" t="n"/>
    </row>
    <row r="20">
      <c r="A20" s="21" t="n"/>
    </row>
    <row r="21">
      <c r="A21" s="21" t="n"/>
    </row>
    <row r="22">
      <c r="A22" s="21" t="n"/>
    </row>
    <row r="23">
      <c r="A23" s="21" t="n"/>
    </row>
    <row r="24">
      <c r="A24" s="21" t="n"/>
    </row>
    <row r="25">
      <c r="A25" s="21" t="n"/>
    </row>
    <row r="26">
      <c r="A26" s="21" t="n"/>
    </row>
    <row r="27">
      <c r="A27" s="21" t="n"/>
    </row>
    <row r="28">
      <c r="A28" s="21" t="n"/>
    </row>
    <row r="29">
      <c r="A29" s="21" t="n"/>
    </row>
    <row r="30">
      <c r="A30" s="21" t="n"/>
    </row>
    <row r="31">
      <c r="A31" s="21" t="n"/>
    </row>
    <row r="32">
      <c r="A32" s="21" t="n"/>
    </row>
    <row r="33">
      <c r="A33" s="21" t="n"/>
    </row>
    <row r="34">
      <c r="A34" s="21" t="n"/>
    </row>
    <row r="35">
      <c r="A35" s="21" t="n"/>
    </row>
    <row r="36">
      <c r="A36" s="21" t="n"/>
    </row>
    <row r="37">
      <c r="A37" s="21" t="n"/>
    </row>
    <row r="38">
      <c r="A38" s="21" t="n"/>
    </row>
    <row r="39">
      <c r="A39" s="21" t="n"/>
    </row>
    <row r="40">
      <c r="A40" s="21" t="n"/>
    </row>
    <row r="41">
      <c r="A41" s="21" t="n"/>
    </row>
    <row r="42">
      <c r="A42" s="21" t="n"/>
    </row>
    <row r="43">
      <c r="A43" s="21" t="n"/>
    </row>
    <row r="44">
      <c r="A44" s="21" t="n"/>
    </row>
    <row r="45">
      <c r="A45" s="21" t="n"/>
    </row>
    <row r="46">
      <c r="A46" s="21" t="n"/>
    </row>
    <row r="47">
      <c r="A47" s="21" t="n"/>
    </row>
    <row r="48">
      <c r="A48" s="21" t="n"/>
    </row>
    <row r="49">
      <c r="A49" s="21" t="n"/>
    </row>
    <row r="50">
      <c r="A50" s="21" t="n"/>
    </row>
    <row r="51">
      <c r="A51" s="21" t="n"/>
    </row>
    <row r="52">
      <c r="A52" s="21" t="n"/>
    </row>
    <row r="53">
      <c r="A53" s="21" t="n"/>
    </row>
    <row r="54">
      <c r="A54" s="21" t="n"/>
    </row>
    <row r="55">
      <c r="A55" s="21" t="n"/>
    </row>
    <row r="56">
      <c r="A56" s="21" t="n"/>
    </row>
    <row r="57">
      <c r="A57" s="21" t="n"/>
    </row>
    <row r="58">
      <c r="A58" s="21" t="n"/>
    </row>
    <row r="59">
      <c r="A59" s="21" t="n"/>
    </row>
    <row r="60">
      <c r="A60" s="21" t="n"/>
    </row>
    <row r="61">
      <c r="A61" s="21" t="n"/>
    </row>
    <row r="62">
      <c r="A62" s="21" t="n"/>
    </row>
    <row r="63">
      <c r="A63" s="21" t="n"/>
    </row>
    <row r="64">
      <c r="A64" s="21" t="n"/>
    </row>
    <row r="65">
      <c r="A65" s="21" t="n"/>
    </row>
    <row r="66">
      <c r="A66" s="21" t="n"/>
    </row>
    <row r="67">
      <c r="A67" s="21" t="n"/>
    </row>
    <row r="68">
      <c r="A68" s="21" t="n"/>
    </row>
    <row r="69">
      <c r="A69" s="21" t="n"/>
    </row>
    <row r="70">
      <c r="A70" s="21" t="n"/>
    </row>
    <row r="71">
      <c r="A71" s="21" t="n"/>
    </row>
    <row r="72">
      <c r="A72" s="21" t="n"/>
    </row>
    <row r="73">
      <c r="A73" s="21" t="n"/>
    </row>
    <row r="74">
      <c r="A74" s="21" t="n"/>
    </row>
    <row r="75">
      <c r="A75" s="21" t="n"/>
    </row>
    <row r="76">
      <c r="A76" s="21" t="n"/>
    </row>
    <row r="77">
      <c r="A77" s="21" t="n"/>
    </row>
    <row r="78">
      <c r="A78" s="21" t="n"/>
    </row>
    <row r="79">
      <c r="A79" s="21" t="n"/>
    </row>
    <row r="80">
      <c r="A80" s="21" t="n"/>
    </row>
    <row r="81">
      <c r="A81" s="21" t="n"/>
    </row>
    <row r="82">
      <c r="A82" s="21" t="n"/>
    </row>
    <row r="83">
      <c r="A83" s="21" t="n"/>
    </row>
    <row r="84">
      <c r="A84" s="21" t="n"/>
    </row>
    <row r="85">
      <c r="A85" s="21" t="n"/>
    </row>
    <row r="86">
      <c r="A86" s="21" t="n"/>
    </row>
    <row r="87">
      <c r="A87" s="21" t="n"/>
    </row>
    <row r="88">
      <c r="A88" s="21" t="n"/>
    </row>
    <row r="89">
      <c r="A89" s="21" t="n"/>
    </row>
    <row r="90">
      <c r="A90" s="21" t="n"/>
    </row>
    <row r="91">
      <c r="A91" s="21" t="n"/>
    </row>
    <row r="92">
      <c r="A92" s="21" t="n"/>
    </row>
    <row r="93">
      <c r="A93" s="21" t="n"/>
    </row>
    <row r="94">
      <c r="A94" s="21" t="n"/>
    </row>
    <row r="95">
      <c r="A95" s="21" t="n"/>
    </row>
    <row r="96">
      <c r="A96" s="21" t="n"/>
    </row>
    <row r="97">
      <c r="A97" s="21" t="n"/>
    </row>
    <row r="98">
      <c r="A98" s="21" t="n"/>
    </row>
    <row r="99">
      <c r="A99" s="21" t="n"/>
    </row>
    <row r="100">
      <c r="A100" s="21" t="n"/>
    </row>
    <row r="101">
      <c r="A101" s="21" t="n"/>
    </row>
    <row r="102">
      <c r="A102" s="21" t="n"/>
    </row>
    <row r="103">
      <c r="A103" s="21" t="n"/>
    </row>
    <row r="104">
      <c r="A104" s="21" t="n"/>
    </row>
    <row r="105">
      <c r="A105" s="21" t="n"/>
    </row>
    <row r="106">
      <c r="A106" s="21" t="n"/>
    </row>
    <row r="107">
      <c r="A107" s="21" t="n"/>
    </row>
    <row r="108">
      <c r="A108" s="21" t="n"/>
    </row>
    <row r="109">
      <c r="A109" s="21" t="n"/>
    </row>
    <row r="110">
      <c r="A110" s="21" t="n"/>
    </row>
    <row r="111">
      <c r="A111" s="21" t="n"/>
    </row>
    <row r="112">
      <c r="A112" s="21" t="n"/>
    </row>
    <row r="113">
      <c r="A113" s="21" t="n"/>
    </row>
    <row r="114">
      <c r="A114" s="21" t="n"/>
    </row>
    <row r="115">
      <c r="A115" s="21" t="n"/>
    </row>
    <row r="116">
      <c r="A116" s="21" t="n"/>
    </row>
    <row r="117">
      <c r="A117" s="21" t="n"/>
    </row>
    <row r="118">
      <c r="A118" s="21" t="n"/>
    </row>
    <row r="119">
      <c r="A119" s="21" t="n"/>
    </row>
    <row r="120">
      <c r="A120" s="21" t="n"/>
    </row>
    <row r="121">
      <c r="A121" s="21" t="n"/>
    </row>
    <row r="122">
      <c r="A122" s="21" t="n"/>
    </row>
    <row r="123">
      <c r="A123" s="21" t="n"/>
    </row>
    <row r="124">
      <c r="A124" s="21" t="n"/>
    </row>
    <row r="125">
      <c r="A125" s="21" t="n"/>
    </row>
    <row r="126">
      <c r="A126" s="21" t="n"/>
    </row>
    <row r="127">
      <c r="A127" s="21" t="n"/>
    </row>
    <row r="128">
      <c r="A128" s="21" t="n"/>
    </row>
    <row r="129">
      <c r="A129" s="21" t="n"/>
    </row>
    <row r="130">
      <c r="A130" s="21" t="n"/>
    </row>
    <row r="131">
      <c r="A131" s="21" t="n"/>
    </row>
    <row r="132">
      <c r="A132" s="21" t="n"/>
    </row>
    <row r="133">
      <c r="A133" s="21" t="n"/>
    </row>
    <row r="134">
      <c r="A134" s="21" t="n"/>
    </row>
    <row r="135">
      <c r="A135" s="21" t="n"/>
    </row>
    <row r="136">
      <c r="A136" s="21" t="n"/>
    </row>
    <row r="137">
      <c r="A137" s="21" t="n"/>
    </row>
    <row r="138">
      <c r="A138" s="21" t="n"/>
    </row>
    <row r="139">
      <c r="A139" s="21" t="n"/>
    </row>
    <row r="140">
      <c r="A140" s="21" t="n"/>
    </row>
    <row r="141">
      <c r="A141" s="21" t="n"/>
    </row>
    <row r="142">
      <c r="A142" s="21" t="n"/>
    </row>
    <row r="143">
      <c r="A143" s="21" t="n"/>
    </row>
    <row r="144">
      <c r="A144" s="21" t="n"/>
    </row>
    <row r="145">
      <c r="A145" s="21" t="n"/>
    </row>
    <row r="146">
      <c r="A146" s="21" t="n"/>
    </row>
    <row r="147">
      <c r="A147" s="21" t="n"/>
    </row>
    <row r="148">
      <c r="A148" s="21" t="n"/>
    </row>
    <row r="149">
      <c r="A149" s="21" t="n"/>
    </row>
    <row r="150">
      <c r="A150" s="21" t="n"/>
    </row>
    <row r="151">
      <c r="A151" s="21" t="n"/>
    </row>
    <row r="152">
      <c r="A152" s="21" t="n"/>
    </row>
    <row r="153">
      <c r="A153" s="21" t="n"/>
    </row>
    <row r="154">
      <c r="A154" s="21" t="n"/>
    </row>
    <row r="155">
      <c r="A155" s="21" t="n"/>
    </row>
    <row r="156">
      <c r="A156" s="21" t="n"/>
    </row>
    <row r="157">
      <c r="A157" s="21" t="n"/>
    </row>
    <row r="158">
      <c r="A158" s="21" t="n"/>
    </row>
    <row r="159">
      <c r="A159" s="21" t="n"/>
    </row>
    <row r="160">
      <c r="A160" s="21" t="n"/>
    </row>
    <row r="161">
      <c r="A161" s="21" t="n"/>
    </row>
    <row r="162">
      <c r="A162" s="21" t="n"/>
    </row>
    <row r="163">
      <c r="A163" s="21" t="n"/>
    </row>
    <row r="164">
      <c r="A164" s="21" t="n"/>
    </row>
    <row r="165">
      <c r="A165" s="21" t="n"/>
    </row>
    <row r="166">
      <c r="A166" s="21" t="n"/>
    </row>
    <row r="167">
      <c r="A167" s="21" t="n"/>
    </row>
    <row r="168">
      <c r="A168" s="21" t="n"/>
    </row>
    <row r="169">
      <c r="A169" s="21" t="n"/>
    </row>
    <row r="170">
      <c r="A170" s="21" t="n"/>
    </row>
    <row r="171">
      <c r="A171" s="21" t="n"/>
    </row>
    <row r="172">
      <c r="A172" s="21" t="n"/>
    </row>
    <row r="173">
      <c r="A173" s="21" t="n"/>
    </row>
    <row r="174">
      <c r="A174" s="21" t="n"/>
    </row>
    <row r="175">
      <c r="A175" s="21" t="n"/>
    </row>
    <row r="176">
      <c r="A176" s="21" t="n"/>
    </row>
    <row r="177">
      <c r="A177" s="21" t="n"/>
    </row>
    <row r="178">
      <c r="A178" s="21" t="n"/>
    </row>
    <row r="179">
      <c r="A179" s="21" t="n"/>
    </row>
    <row r="180">
      <c r="A180" s="21" t="n"/>
    </row>
    <row r="181">
      <c r="A181" s="21" t="n"/>
    </row>
    <row r="182">
      <c r="A182" s="21" t="n"/>
    </row>
    <row r="183">
      <c r="A183" s="21" t="n"/>
    </row>
    <row r="184">
      <c r="A184" s="21" t="n"/>
    </row>
    <row r="185">
      <c r="A185" s="21" t="n"/>
    </row>
    <row r="186">
      <c r="A186" s="21" t="n"/>
    </row>
    <row r="187">
      <c r="A187" s="21" t="n"/>
    </row>
    <row r="188">
      <c r="A188" s="21" t="n"/>
    </row>
    <row r="189">
      <c r="A189" s="21" t="n"/>
    </row>
    <row r="190">
      <c r="A190" s="21" t="n"/>
    </row>
    <row r="191">
      <c r="A191" s="21" t="n"/>
    </row>
    <row r="192">
      <c r="A192" s="21" t="n"/>
    </row>
    <row r="193">
      <c r="A193" s="21" t="n"/>
    </row>
    <row r="194">
      <c r="A194" s="21" t="n"/>
    </row>
    <row r="195">
      <c r="A195" s="21" t="n"/>
    </row>
    <row r="196">
      <c r="A196" s="21" t="n"/>
    </row>
    <row r="197">
      <c r="A197" s="21" t="n"/>
    </row>
    <row r="198">
      <c r="A198" s="21" t="n"/>
    </row>
    <row r="199">
      <c r="A199" s="21" t="n"/>
    </row>
    <row r="200">
      <c r="A200" s="21" t="n"/>
    </row>
    <row r="201">
      <c r="A201" s="21" t="n"/>
    </row>
    <row r="202">
      <c r="A202" s="21" t="n"/>
    </row>
    <row r="203">
      <c r="A203" s="21" t="n"/>
    </row>
    <row r="204">
      <c r="A204" s="21" t="n"/>
    </row>
    <row r="205">
      <c r="A205" s="21" t="n"/>
    </row>
    <row r="206">
      <c r="A206" s="21" t="n"/>
    </row>
    <row r="207">
      <c r="A207" s="21" t="n"/>
    </row>
    <row r="208">
      <c r="A208" s="21" t="n"/>
    </row>
    <row r="209">
      <c r="A209" s="21" t="n"/>
    </row>
    <row r="210">
      <c r="A210" s="21" t="n"/>
    </row>
    <row r="211">
      <c r="A211" s="21" t="n"/>
    </row>
    <row r="212">
      <c r="A212" s="21" t="n"/>
    </row>
    <row r="213">
      <c r="A213" s="21" t="n"/>
    </row>
    <row r="214">
      <c r="A214" s="21" t="n"/>
    </row>
    <row r="215">
      <c r="A215" s="21" t="n"/>
    </row>
    <row r="216">
      <c r="A216" s="21" t="n"/>
    </row>
    <row r="217">
      <c r="A217" s="21" t="n"/>
    </row>
    <row r="218">
      <c r="A218" s="21" t="n"/>
    </row>
    <row r="219">
      <c r="A219" s="21" t="n"/>
    </row>
    <row r="220">
      <c r="A220" s="21" t="n"/>
    </row>
    <row r="221">
      <c r="A221" s="21" t="n"/>
    </row>
    <row r="222">
      <c r="A222" s="21" t="n"/>
    </row>
    <row r="223">
      <c r="A223" s="21" t="n"/>
    </row>
    <row r="224">
      <c r="A224" s="21" t="n"/>
    </row>
    <row r="225">
      <c r="A225" s="21" t="n"/>
    </row>
    <row r="226">
      <c r="A226" s="21" t="n"/>
    </row>
    <row r="227">
      <c r="A227" s="21" t="n"/>
    </row>
    <row r="228">
      <c r="A228" s="21" t="n"/>
    </row>
    <row r="229">
      <c r="A229" s="21" t="n"/>
    </row>
    <row r="230">
      <c r="A230" s="21" t="n"/>
    </row>
    <row r="231">
      <c r="A231" s="21" t="n"/>
    </row>
    <row r="232">
      <c r="A232" s="21" t="n"/>
    </row>
    <row r="233">
      <c r="A233" s="21" t="n"/>
    </row>
    <row r="234">
      <c r="A234" s="21" t="n"/>
    </row>
    <row r="235">
      <c r="A235" s="21" t="n"/>
    </row>
    <row r="236">
      <c r="A236" s="21" t="n"/>
    </row>
    <row r="237">
      <c r="A237" s="21" t="n"/>
    </row>
    <row r="238">
      <c r="A238" s="21" t="n"/>
    </row>
    <row r="239">
      <c r="A239" s="21" t="n"/>
    </row>
    <row r="240">
      <c r="A240" s="21" t="n"/>
    </row>
    <row r="241">
      <c r="A241" s="21" t="n"/>
    </row>
    <row r="242">
      <c r="A242" s="21" t="n"/>
    </row>
    <row r="243">
      <c r="A243" s="21" t="n"/>
    </row>
    <row r="244">
      <c r="A244" s="21" t="n"/>
    </row>
    <row r="245">
      <c r="A245" s="21" t="n"/>
    </row>
    <row r="246">
      <c r="A246" s="21" t="n"/>
    </row>
    <row r="247">
      <c r="A247" s="21" t="n"/>
    </row>
    <row r="248">
      <c r="A248" s="21" t="n"/>
    </row>
    <row r="249">
      <c r="A249" s="21" t="n"/>
    </row>
    <row r="250">
      <c r="A250" s="21" t="n"/>
    </row>
    <row r="251">
      <c r="A251" s="21" t="n"/>
    </row>
    <row r="252">
      <c r="A252" s="21" t="n"/>
    </row>
    <row r="253">
      <c r="A253" s="21" t="n"/>
    </row>
    <row r="254">
      <c r="A254" s="21" t="n"/>
    </row>
    <row r="255">
      <c r="A255" s="21" t="n"/>
    </row>
    <row r="256">
      <c r="A256" s="21" t="n"/>
    </row>
    <row r="257">
      <c r="A257" s="21" t="n"/>
    </row>
    <row r="258">
      <c r="A258" s="21" t="n"/>
    </row>
    <row r="259">
      <c r="A259" s="21" t="n"/>
    </row>
    <row r="260">
      <c r="A260" s="21" t="n"/>
    </row>
    <row r="261">
      <c r="A261" s="21" t="n"/>
    </row>
    <row r="262">
      <c r="A262" s="21" t="n"/>
    </row>
    <row r="263">
      <c r="A263" s="21" t="n"/>
    </row>
    <row r="264">
      <c r="A264" s="21" t="n"/>
    </row>
    <row r="265">
      <c r="A265" s="21" t="n"/>
    </row>
    <row r="266">
      <c r="A266" s="21" t="n"/>
    </row>
    <row r="267">
      <c r="A267" s="21" t="n"/>
    </row>
    <row r="268">
      <c r="A268" s="21" t="n"/>
    </row>
    <row r="269">
      <c r="A269" s="21" t="n"/>
    </row>
    <row r="270">
      <c r="A270" s="21" t="n"/>
    </row>
    <row r="271">
      <c r="A271" s="21" t="n"/>
    </row>
    <row r="272">
      <c r="A272" s="21" t="n"/>
    </row>
    <row r="273">
      <c r="A273" s="21" t="n"/>
    </row>
    <row r="274">
      <c r="A274" s="21" t="n"/>
    </row>
    <row r="275">
      <c r="A275" s="21" t="n"/>
    </row>
    <row r="276">
      <c r="A276" s="21" t="n"/>
    </row>
    <row r="277">
      <c r="A277" s="21" t="n"/>
    </row>
    <row r="278">
      <c r="A278" s="21" t="n"/>
    </row>
    <row r="279">
      <c r="A279" s="21" t="n"/>
    </row>
    <row r="280">
      <c r="A280" s="21" t="n"/>
    </row>
    <row r="281">
      <c r="A281" s="21" t="n"/>
    </row>
    <row r="282">
      <c r="A282" s="21" t="n"/>
    </row>
    <row r="283">
      <c r="A283" s="21" t="n"/>
    </row>
    <row r="284">
      <c r="A284" s="21" t="n"/>
    </row>
    <row r="285">
      <c r="A285" s="21" t="n"/>
    </row>
    <row r="286">
      <c r="A286" s="21" t="n"/>
    </row>
    <row r="287">
      <c r="A287" s="21" t="n"/>
    </row>
    <row r="288">
      <c r="A288" s="21" t="n"/>
    </row>
    <row r="289">
      <c r="A289" s="21" t="n"/>
    </row>
    <row r="290">
      <c r="A290" s="21" t="n"/>
    </row>
    <row r="291">
      <c r="A291" s="21" t="n"/>
    </row>
    <row r="292">
      <c r="A292" s="21" t="n"/>
    </row>
    <row r="293">
      <c r="A293" s="21" t="n"/>
    </row>
    <row r="294">
      <c r="A294" s="21" t="n"/>
    </row>
    <row r="295">
      <c r="A295" s="21" t="n"/>
    </row>
    <row r="296">
      <c r="A296" s="21" t="n"/>
    </row>
    <row r="297">
      <c r="A297" s="21" t="n"/>
    </row>
    <row r="298">
      <c r="A298" s="21" t="n"/>
    </row>
    <row r="299">
      <c r="A299" s="21" t="n"/>
    </row>
    <row r="300">
      <c r="A300" s="21" t="n"/>
    </row>
    <row r="301">
      <c r="A301" s="21" t="n"/>
    </row>
    <row r="302">
      <c r="A302" s="21" t="n"/>
    </row>
    <row r="303">
      <c r="A303" s="21" t="n"/>
    </row>
    <row r="304">
      <c r="A304" s="21" t="n"/>
    </row>
    <row r="305">
      <c r="A305" s="21" t="n"/>
    </row>
    <row r="306">
      <c r="A306" s="21" t="n"/>
    </row>
    <row r="307">
      <c r="A307" s="21" t="n"/>
    </row>
    <row r="308">
      <c r="A308" s="21" t="n"/>
    </row>
    <row r="309">
      <c r="A309" s="21" t="n"/>
    </row>
    <row r="310">
      <c r="A310" s="21" t="n"/>
    </row>
    <row r="311">
      <c r="A311" s="21" t="n"/>
    </row>
    <row r="312">
      <c r="A312" s="21" t="n"/>
    </row>
    <row r="313">
      <c r="A313" s="21" t="n"/>
    </row>
    <row r="314">
      <c r="A314" s="21" t="n"/>
    </row>
    <row r="315">
      <c r="A315" s="21" t="n"/>
    </row>
    <row r="316">
      <c r="A316" s="21" t="n"/>
    </row>
    <row r="317">
      <c r="A317" s="21" t="n"/>
    </row>
    <row r="318">
      <c r="A318" s="21" t="n"/>
    </row>
    <row r="319">
      <c r="A319" s="21" t="n"/>
    </row>
    <row r="320">
      <c r="A320" s="21" t="n"/>
    </row>
    <row r="321">
      <c r="A321" s="21" t="n"/>
    </row>
    <row r="322">
      <c r="A322" s="21" t="n"/>
    </row>
    <row r="323">
      <c r="A323" s="21" t="n"/>
    </row>
    <row r="324">
      <c r="A324" s="21" t="n"/>
    </row>
    <row r="325">
      <c r="A325" s="21" t="n"/>
    </row>
    <row r="326">
      <c r="A326" s="21" t="n"/>
    </row>
    <row r="327">
      <c r="A327" s="21" t="n"/>
    </row>
    <row r="328">
      <c r="A328" s="21" t="n"/>
    </row>
    <row r="329">
      <c r="A329" s="21" t="n"/>
    </row>
    <row r="330">
      <c r="A330" s="21" t="n"/>
    </row>
    <row r="331">
      <c r="A331" s="21" t="n"/>
    </row>
    <row r="332">
      <c r="A332" s="21" t="n"/>
    </row>
    <row r="333">
      <c r="A333" s="21" t="n"/>
    </row>
    <row r="334">
      <c r="A334" s="21" t="n"/>
    </row>
    <row r="335">
      <c r="A335" s="21" t="n"/>
    </row>
    <row r="336">
      <c r="A336" s="21" t="n"/>
    </row>
    <row r="337">
      <c r="A337" s="21" t="n"/>
    </row>
    <row r="338">
      <c r="A338" s="21" t="n"/>
    </row>
    <row r="339">
      <c r="A339" s="21" t="n"/>
    </row>
    <row r="340">
      <c r="A340" s="21" t="n"/>
    </row>
    <row r="341">
      <c r="A341" s="21" t="n"/>
    </row>
    <row r="342">
      <c r="A342" s="21" t="n"/>
    </row>
    <row r="343">
      <c r="A343" s="21" t="n"/>
    </row>
    <row r="344">
      <c r="A344" s="21" t="n"/>
    </row>
    <row r="345">
      <c r="A345" s="21" t="n"/>
    </row>
    <row r="346">
      <c r="A346" s="21" t="n"/>
    </row>
    <row r="347">
      <c r="A347" s="21" t="n"/>
    </row>
    <row r="348">
      <c r="A348" s="21" t="n"/>
    </row>
    <row r="349">
      <c r="A349" s="21" t="n"/>
    </row>
    <row r="350">
      <c r="A350" s="21" t="n"/>
    </row>
    <row r="351">
      <c r="A351" s="21" t="n"/>
    </row>
    <row r="352">
      <c r="A352" s="21" t="n"/>
    </row>
    <row r="353">
      <c r="A353" s="21" t="n"/>
    </row>
    <row r="354">
      <c r="A354" s="21" t="n"/>
    </row>
    <row r="355">
      <c r="A355" s="21" t="n"/>
    </row>
    <row r="356">
      <c r="A356" s="21" t="n"/>
    </row>
    <row r="357">
      <c r="A357" s="21" t="n"/>
    </row>
    <row r="358">
      <c r="A358" s="21" t="n"/>
    </row>
    <row r="359">
      <c r="A359" s="21" t="n"/>
    </row>
    <row r="360">
      <c r="A360" s="21" t="n"/>
    </row>
    <row r="361">
      <c r="A361" s="21" t="n"/>
    </row>
    <row r="362">
      <c r="A362" s="21" t="n"/>
    </row>
    <row r="363">
      <c r="A363" s="21" t="n"/>
    </row>
    <row r="364">
      <c r="A364" s="21" t="n"/>
    </row>
    <row r="365">
      <c r="A365" s="21" t="n"/>
    </row>
    <row r="366">
      <c r="A366" s="21" t="n"/>
    </row>
    <row r="367">
      <c r="A367" s="21" t="n"/>
    </row>
    <row r="368">
      <c r="A368" s="21" t="n"/>
    </row>
    <row r="369">
      <c r="A369" s="21" t="n"/>
    </row>
    <row r="370">
      <c r="A370" s="21" t="n"/>
    </row>
    <row r="371">
      <c r="A371" s="21" t="n"/>
    </row>
    <row r="372">
      <c r="A372" s="21" t="n"/>
    </row>
    <row r="373">
      <c r="A373" s="21" t="n"/>
    </row>
    <row r="374">
      <c r="A374" s="21" t="n"/>
    </row>
    <row r="375">
      <c r="A375" s="21" t="n"/>
    </row>
    <row r="376">
      <c r="A376" s="21" t="n"/>
    </row>
    <row r="377">
      <c r="A377" s="21" t="n"/>
    </row>
    <row r="378">
      <c r="A378" s="21" t="n"/>
    </row>
    <row r="379">
      <c r="A379" s="21" t="n"/>
    </row>
    <row r="380">
      <c r="A380" s="21" t="n"/>
    </row>
    <row r="381">
      <c r="A381" s="21" t="n"/>
    </row>
    <row r="382">
      <c r="A382" s="21" t="n"/>
    </row>
    <row r="383">
      <c r="A383" s="21" t="n"/>
    </row>
    <row r="384">
      <c r="A384" s="21" t="n"/>
    </row>
    <row r="385">
      <c r="A385" s="21" t="n"/>
    </row>
    <row r="386">
      <c r="A386" s="21" t="n"/>
    </row>
    <row r="387">
      <c r="A387" s="21" t="n"/>
    </row>
    <row r="388">
      <c r="A388" s="21" t="n"/>
    </row>
    <row r="389">
      <c r="A389" s="21" t="n"/>
    </row>
    <row r="390">
      <c r="A390" s="21" t="n"/>
    </row>
    <row r="391">
      <c r="A391" s="21" t="n"/>
    </row>
    <row r="392">
      <c r="A392" s="21" t="n"/>
    </row>
    <row r="393">
      <c r="A393" s="21" t="n"/>
    </row>
    <row r="394">
      <c r="A394" s="21" t="n"/>
    </row>
    <row r="395">
      <c r="A395" s="21" t="n"/>
    </row>
    <row r="396">
      <c r="A396" s="21" t="n"/>
    </row>
    <row r="397">
      <c r="A397" s="21" t="n"/>
    </row>
    <row r="398">
      <c r="A398" s="21" t="n"/>
    </row>
    <row r="399">
      <c r="A399" s="21" t="n"/>
    </row>
    <row r="400">
      <c r="A400" s="21" t="n"/>
    </row>
  </sheetData>
  <pageMargins left="0.75" right="0.75" top="1" bottom="1" header="0.5" footer="0.5"/>
</worksheet>
</file>

<file path=xl/worksheets/sheet5.xml><?xml version="1.0" encoding="utf-8"?>
<worksheet xmlns="http://schemas.openxmlformats.org/spreadsheetml/2006/main">
  <sheetPr>
    <tabColor rgb="001B2A4A"/>
    <outlinePr summaryBelow="1" summaryRight="1"/>
    <pageSetUpPr fitToPage="1"/>
  </sheetPr>
  <dimension ref="B2:D44"/>
  <sheetViews>
    <sheetView showGridLines="0" workbookViewId="0">
      <selection activeCell="A1" sqref="A1"/>
    </sheetView>
  </sheetViews>
  <sheetFormatPr baseColWidth="8" defaultRowHeight="15"/>
  <cols>
    <col width="3" customWidth="1" min="1" max="1"/>
    <col width="72" customWidth="1" min="2" max="2"/>
    <col width="7" customWidth="1" min="3" max="3"/>
    <col width="16" customWidth="1" min="4" max="4"/>
  </cols>
  <sheetData>
    <row r="2">
      <c r="B2" s="22">
        <f>Settings!$B$6</f>
        <v/>
      </c>
    </row>
    <row r="3">
      <c r="B3" s="23">
        <f>"Proposal for "&amp;'New proposal'!$B$5</f>
        <v/>
      </c>
    </row>
    <row r="4">
      <c r="B4" s="4">
        <f>"Prepared for "&amp;'New proposal'!$B$6&amp;IF('New proposal'!$B$7="","",", "&amp;'New proposal'!$B$7)&amp;"   |   "&amp;TEXT(Settings!$B$16,"d mmmm yyyy")</f>
        <v/>
      </c>
    </row>
    <row r="5">
      <c r="B5" s="24" t="n"/>
      <c r="C5" s="24" t="n"/>
      <c r="D5" s="24" t="n"/>
    </row>
    <row r="7">
      <c r="B7" s="25" t="inlineStr">
        <is>
          <t>Where you are now</t>
        </is>
      </c>
    </row>
    <row r="8">
      <c r="B8" s="26">
        <f>Workings!$E$7</f>
        <v/>
      </c>
    </row>
    <row r="10">
      <c r="B10" s="25" t="inlineStr">
        <is>
          <t>How we will do it</t>
        </is>
      </c>
    </row>
    <row r="11">
      <c r="B11" s="26">
        <f>Workings!$E$8</f>
        <v/>
      </c>
    </row>
    <row r="13">
      <c r="B13" s="25" t="inlineStr">
        <is>
          <t>What you will have at the end</t>
        </is>
      </c>
    </row>
    <row r="14">
      <c r="B14" s="26">
        <f>Workings!$E$9</f>
        <v/>
      </c>
    </row>
    <row r="16">
      <c r="B16" s="25" t="inlineStr">
        <is>
          <t>Scope</t>
        </is>
      </c>
    </row>
    <row r="17">
      <c r="B17" s="26">
        <f>'New proposal'!$B$10&amp;IF('New proposal'!$B$11="","",CHAR(10)&amp;CHAR(10)&amp;"Not included: "&amp;'New proposal'!$B$11)</f>
        <v/>
      </c>
    </row>
    <row r="19">
      <c r="B19" s="25" t="inlineStr">
        <is>
          <t>Timeline</t>
        </is>
      </c>
    </row>
    <row r="20">
      <c r="B20" s="26">
        <f>'New proposal'!$B$12&amp;IF('New proposal'!$B$13="","",", starting "&amp;'New proposal'!$B$13&amp;".")</f>
        <v/>
      </c>
    </row>
    <row r="22">
      <c r="B22" s="25" t="inlineStr">
        <is>
          <t>Investment</t>
        </is>
      </c>
    </row>
    <row r="23">
      <c r="B23" s="10" t="inlineStr">
        <is>
          <t>Item</t>
        </is>
      </c>
      <c r="C23" s="27" t="inlineStr">
        <is>
          <t>Qty</t>
        </is>
      </c>
      <c r="D23" s="27" t="inlineStr">
        <is>
          <t>Amount</t>
        </is>
      </c>
    </row>
    <row r="24">
      <c r="B24" s="26">
        <f>IF(1&lt;=COUNTIF('New proposal'!$F$18:$F$25,"&gt;0"),INDEX('New proposal'!$B$18:$B$25,MATCH(1,'New proposal'!$F$18:$F$25,0)),IF(1=COUNTIF('New proposal'!$F$18:$F$25,"&gt;0")+1,"Total",""))</f>
        <v/>
      </c>
      <c r="C24" s="28">
        <f>IF(1&lt;=COUNTIF('New proposal'!$F$18:$F$25,"&gt;0"),IF(INDEX('New proposal'!$C$18:$C$25,MATCH(1,'New proposal'!$F$18:$F$25,0))="",1,INDEX('New proposal'!$C$18:$C$25,MATCH(1,'New proposal'!$F$18:$F$25,0))),"")</f>
        <v/>
      </c>
      <c r="D24" s="28">
        <f>IF(1&lt;=COUNTIF('New proposal'!$F$18:$F$25,"&gt;0"),IF(INDEX('New proposal'!$E$18:$E$25,MATCH(1,'New proposal'!$F$18:$F$25,0))="","",Settings!$B$12&amp;TEXT(INDEX('New proposal'!$E$18:$E$25,MATCH(1,'New proposal'!$F$18:$F$25,0)),IF(MOD(INDEX('New proposal'!$E$18:$E$25,MATCH(1,'New proposal'!$F$18:$F$25,0)),1)=0,"#,##0","#,##0.00"))),IF(1=COUNTIF('New proposal'!$F$18:$F$25,"&gt;0")+1,Settings!$B$12&amp;TEXT('New proposal'!$E$26,IF(MOD('New proposal'!$E$26,1)=0,"#,##0","#,##0.00")),""))</f>
        <v/>
      </c>
    </row>
    <row r="25">
      <c r="B25" s="26">
        <f>IF(2&lt;=COUNTIF('New proposal'!$F$18:$F$25,"&gt;0"),INDEX('New proposal'!$B$18:$B$25,MATCH(2,'New proposal'!$F$18:$F$25,0)),IF(2=COUNTIF('New proposal'!$F$18:$F$25,"&gt;0")+1,"Total",""))</f>
        <v/>
      </c>
      <c r="C25" s="28">
        <f>IF(2&lt;=COUNTIF('New proposal'!$F$18:$F$25,"&gt;0"),IF(INDEX('New proposal'!$C$18:$C$25,MATCH(2,'New proposal'!$F$18:$F$25,0))="",1,INDEX('New proposal'!$C$18:$C$25,MATCH(2,'New proposal'!$F$18:$F$25,0))),"")</f>
        <v/>
      </c>
      <c r="D25" s="28">
        <f>IF(2&lt;=COUNTIF('New proposal'!$F$18:$F$25,"&gt;0"),IF(INDEX('New proposal'!$E$18:$E$25,MATCH(2,'New proposal'!$F$18:$F$25,0))="","",Settings!$B$12&amp;TEXT(INDEX('New proposal'!$E$18:$E$25,MATCH(2,'New proposal'!$F$18:$F$25,0)),IF(MOD(INDEX('New proposal'!$E$18:$E$25,MATCH(2,'New proposal'!$F$18:$F$25,0)),1)=0,"#,##0","#,##0.00"))),IF(2=COUNTIF('New proposal'!$F$18:$F$25,"&gt;0")+1,Settings!$B$12&amp;TEXT('New proposal'!$E$26,IF(MOD('New proposal'!$E$26,1)=0,"#,##0","#,##0.00")),""))</f>
        <v/>
      </c>
    </row>
    <row r="26">
      <c r="B26" s="26">
        <f>IF(3&lt;=COUNTIF('New proposal'!$F$18:$F$25,"&gt;0"),INDEX('New proposal'!$B$18:$B$25,MATCH(3,'New proposal'!$F$18:$F$25,0)),IF(3=COUNTIF('New proposal'!$F$18:$F$25,"&gt;0")+1,"Total",""))</f>
        <v/>
      </c>
      <c r="C26" s="28">
        <f>IF(3&lt;=COUNTIF('New proposal'!$F$18:$F$25,"&gt;0"),IF(INDEX('New proposal'!$C$18:$C$25,MATCH(3,'New proposal'!$F$18:$F$25,0))="",1,INDEX('New proposal'!$C$18:$C$25,MATCH(3,'New proposal'!$F$18:$F$25,0))),"")</f>
        <v/>
      </c>
      <c r="D26" s="28">
        <f>IF(3&lt;=COUNTIF('New proposal'!$F$18:$F$25,"&gt;0"),IF(INDEX('New proposal'!$E$18:$E$25,MATCH(3,'New proposal'!$F$18:$F$25,0))="","",Settings!$B$12&amp;TEXT(INDEX('New proposal'!$E$18:$E$25,MATCH(3,'New proposal'!$F$18:$F$25,0)),IF(MOD(INDEX('New proposal'!$E$18:$E$25,MATCH(3,'New proposal'!$F$18:$F$25,0)),1)=0,"#,##0","#,##0.00"))),IF(3=COUNTIF('New proposal'!$F$18:$F$25,"&gt;0")+1,Settings!$B$12&amp;TEXT('New proposal'!$E$26,IF(MOD('New proposal'!$E$26,1)=0,"#,##0","#,##0.00")),""))</f>
        <v/>
      </c>
    </row>
    <row r="27">
      <c r="B27" s="26">
        <f>IF(4&lt;=COUNTIF('New proposal'!$F$18:$F$25,"&gt;0"),INDEX('New proposal'!$B$18:$B$25,MATCH(4,'New proposal'!$F$18:$F$25,0)),IF(4=COUNTIF('New proposal'!$F$18:$F$25,"&gt;0")+1,"Total",""))</f>
        <v/>
      </c>
      <c r="C27" s="28">
        <f>IF(4&lt;=COUNTIF('New proposal'!$F$18:$F$25,"&gt;0"),IF(INDEX('New proposal'!$C$18:$C$25,MATCH(4,'New proposal'!$F$18:$F$25,0))="",1,INDEX('New proposal'!$C$18:$C$25,MATCH(4,'New proposal'!$F$18:$F$25,0))),"")</f>
        <v/>
      </c>
      <c r="D27" s="28">
        <f>IF(4&lt;=COUNTIF('New proposal'!$F$18:$F$25,"&gt;0"),IF(INDEX('New proposal'!$E$18:$E$25,MATCH(4,'New proposal'!$F$18:$F$25,0))="","",Settings!$B$12&amp;TEXT(INDEX('New proposal'!$E$18:$E$25,MATCH(4,'New proposal'!$F$18:$F$25,0)),IF(MOD(INDEX('New proposal'!$E$18:$E$25,MATCH(4,'New proposal'!$F$18:$F$25,0)),1)=0,"#,##0","#,##0.00"))),IF(4=COUNTIF('New proposal'!$F$18:$F$25,"&gt;0")+1,Settings!$B$12&amp;TEXT('New proposal'!$E$26,IF(MOD('New proposal'!$E$26,1)=0,"#,##0","#,##0.00")),""))</f>
        <v/>
      </c>
    </row>
    <row r="28">
      <c r="B28" s="26">
        <f>IF(5&lt;=COUNTIF('New proposal'!$F$18:$F$25,"&gt;0"),INDEX('New proposal'!$B$18:$B$25,MATCH(5,'New proposal'!$F$18:$F$25,0)),IF(5=COUNTIF('New proposal'!$F$18:$F$25,"&gt;0")+1,"Total",""))</f>
        <v/>
      </c>
      <c r="C28" s="28">
        <f>IF(5&lt;=COUNTIF('New proposal'!$F$18:$F$25,"&gt;0"),IF(INDEX('New proposal'!$C$18:$C$25,MATCH(5,'New proposal'!$F$18:$F$25,0))="",1,INDEX('New proposal'!$C$18:$C$25,MATCH(5,'New proposal'!$F$18:$F$25,0))),"")</f>
        <v/>
      </c>
      <c r="D28" s="28">
        <f>IF(5&lt;=COUNTIF('New proposal'!$F$18:$F$25,"&gt;0"),IF(INDEX('New proposal'!$E$18:$E$25,MATCH(5,'New proposal'!$F$18:$F$25,0))="","",Settings!$B$12&amp;TEXT(INDEX('New proposal'!$E$18:$E$25,MATCH(5,'New proposal'!$F$18:$F$25,0)),IF(MOD(INDEX('New proposal'!$E$18:$E$25,MATCH(5,'New proposal'!$F$18:$F$25,0)),1)=0,"#,##0","#,##0.00"))),IF(5=COUNTIF('New proposal'!$F$18:$F$25,"&gt;0")+1,Settings!$B$12&amp;TEXT('New proposal'!$E$26,IF(MOD('New proposal'!$E$26,1)=0,"#,##0","#,##0.00")),""))</f>
        <v/>
      </c>
    </row>
    <row r="29">
      <c r="B29" s="26">
        <f>IF(6&lt;=COUNTIF('New proposal'!$F$18:$F$25,"&gt;0"),INDEX('New proposal'!$B$18:$B$25,MATCH(6,'New proposal'!$F$18:$F$25,0)),IF(6=COUNTIF('New proposal'!$F$18:$F$25,"&gt;0")+1,"Total",""))</f>
        <v/>
      </c>
      <c r="C29" s="28">
        <f>IF(6&lt;=COUNTIF('New proposal'!$F$18:$F$25,"&gt;0"),IF(INDEX('New proposal'!$C$18:$C$25,MATCH(6,'New proposal'!$F$18:$F$25,0))="",1,INDEX('New proposal'!$C$18:$C$25,MATCH(6,'New proposal'!$F$18:$F$25,0))),"")</f>
        <v/>
      </c>
      <c r="D29" s="28">
        <f>IF(6&lt;=COUNTIF('New proposal'!$F$18:$F$25,"&gt;0"),IF(INDEX('New proposal'!$E$18:$E$25,MATCH(6,'New proposal'!$F$18:$F$25,0))="","",Settings!$B$12&amp;TEXT(INDEX('New proposal'!$E$18:$E$25,MATCH(6,'New proposal'!$F$18:$F$25,0)),IF(MOD(INDEX('New proposal'!$E$18:$E$25,MATCH(6,'New proposal'!$F$18:$F$25,0)),1)=0,"#,##0","#,##0.00"))),IF(6=COUNTIF('New proposal'!$F$18:$F$25,"&gt;0")+1,Settings!$B$12&amp;TEXT('New proposal'!$E$26,IF(MOD('New proposal'!$E$26,1)=0,"#,##0","#,##0.00")),""))</f>
        <v/>
      </c>
    </row>
    <row r="30">
      <c r="B30" s="26">
        <f>IF(7&lt;=COUNTIF('New proposal'!$F$18:$F$25,"&gt;0"),INDEX('New proposal'!$B$18:$B$25,MATCH(7,'New proposal'!$F$18:$F$25,0)),IF(7=COUNTIF('New proposal'!$F$18:$F$25,"&gt;0")+1,"Total",""))</f>
        <v/>
      </c>
      <c r="C30" s="28">
        <f>IF(7&lt;=COUNTIF('New proposal'!$F$18:$F$25,"&gt;0"),IF(INDEX('New proposal'!$C$18:$C$25,MATCH(7,'New proposal'!$F$18:$F$25,0))="",1,INDEX('New proposal'!$C$18:$C$25,MATCH(7,'New proposal'!$F$18:$F$25,0))),"")</f>
        <v/>
      </c>
      <c r="D30" s="28">
        <f>IF(7&lt;=COUNTIF('New proposal'!$F$18:$F$25,"&gt;0"),IF(INDEX('New proposal'!$E$18:$E$25,MATCH(7,'New proposal'!$F$18:$F$25,0))="","",Settings!$B$12&amp;TEXT(INDEX('New proposal'!$E$18:$E$25,MATCH(7,'New proposal'!$F$18:$F$25,0)),IF(MOD(INDEX('New proposal'!$E$18:$E$25,MATCH(7,'New proposal'!$F$18:$F$25,0)),1)=0,"#,##0","#,##0.00"))),IF(7=COUNTIF('New proposal'!$F$18:$F$25,"&gt;0")+1,Settings!$B$12&amp;TEXT('New proposal'!$E$26,IF(MOD('New proposal'!$E$26,1)=0,"#,##0","#,##0.00")),""))</f>
        <v/>
      </c>
    </row>
    <row r="31">
      <c r="B31" s="26">
        <f>IF(8&lt;=COUNTIF('New proposal'!$F$18:$F$25,"&gt;0"),INDEX('New proposal'!$B$18:$B$25,MATCH(8,'New proposal'!$F$18:$F$25,0)),IF(8=COUNTIF('New proposal'!$F$18:$F$25,"&gt;0")+1,"Total",""))</f>
        <v/>
      </c>
      <c r="C31" s="28">
        <f>IF(8&lt;=COUNTIF('New proposal'!$F$18:$F$25,"&gt;0"),IF(INDEX('New proposal'!$C$18:$C$25,MATCH(8,'New proposal'!$F$18:$F$25,0))="",1,INDEX('New proposal'!$C$18:$C$25,MATCH(8,'New proposal'!$F$18:$F$25,0))),"")</f>
        <v/>
      </c>
      <c r="D31" s="28">
        <f>IF(8&lt;=COUNTIF('New proposal'!$F$18:$F$25,"&gt;0"),IF(INDEX('New proposal'!$E$18:$E$25,MATCH(8,'New proposal'!$F$18:$F$25,0))="","",Settings!$B$12&amp;TEXT(INDEX('New proposal'!$E$18:$E$25,MATCH(8,'New proposal'!$F$18:$F$25,0)),IF(MOD(INDEX('New proposal'!$E$18:$E$25,MATCH(8,'New proposal'!$F$18:$F$25,0)),1)=0,"#,##0","#,##0.00"))),IF(8=COUNTIF('New proposal'!$F$18:$F$25,"&gt;0")+1,Settings!$B$12&amp;TEXT('New proposal'!$E$26,IF(MOD('New proposal'!$E$26,1)=0,"#,##0","#,##0.00")),""))</f>
        <v/>
      </c>
    </row>
    <row r="32">
      <c r="B32" s="26">
        <f>IF(9&lt;=COUNTIF('New proposal'!$F$18:$F$25,"&gt;0"),INDEX('New proposal'!$B$18:$B$25,MATCH(9,'New proposal'!$F$18:$F$25,0)),IF(9=COUNTIF('New proposal'!$F$18:$F$25,"&gt;0")+1,"Total",""))</f>
        <v/>
      </c>
      <c r="C32" s="28">
        <f>IF(9&lt;=COUNTIF('New proposal'!$F$18:$F$25,"&gt;0"),IF(INDEX('New proposal'!$C$18:$C$25,MATCH(9,'New proposal'!$F$18:$F$25,0))="",1,INDEX('New proposal'!$C$18:$C$25,MATCH(9,'New proposal'!$F$18:$F$25,0))),"")</f>
        <v/>
      </c>
      <c r="D32" s="28">
        <f>IF(9&lt;=COUNTIF('New proposal'!$F$18:$F$25,"&gt;0"),IF(INDEX('New proposal'!$E$18:$E$25,MATCH(9,'New proposal'!$F$18:$F$25,0))="","",Settings!$B$12&amp;TEXT(INDEX('New proposal'!$E$18:$E$25,MATCH(9,'New proposal'!$F$18:$F$25,0)),IF(MOD(INDEX('New proposal'!$E$18:$E$25,MATCH(9,'New proposal'!$F$18:$F$25,0)),1)=0,"#,##0","#,##0.00"))),IF(9=COUNTIF('New proposal'!$F$18:$F$25,"&gt;0")+1,Settings!$B$12&amp;TEXT('New proposal'!$E$26,IF(MOD('New proposal'!$E$26,1)=0,"#,##0","#,##0.00")),""))</f>
        <v/>
      </c>
    </row>
    <row r="34">
      <c r="B34" s="25" t="inlineStr">
        <is>
          <t>Terms</t>
        </is>
      </c>
    </row>
    <row r="35">
      <c r="B35" s="26">
        <f>Settings!$B$13&amp;IF(Settings!$B$14="","",CHAR(10)&amp;CHAR(10)&amp;Settings!$B$14)&amp;CHAR(10)&amp;CHAR(10)&amp;"This proposal is valid until "&amp;TEXT(Settings!$B$16+Settings!$B$15,"d mmmm yyyy")&amp;"."</f>
        <v/>
      </c>
    </row>
    <row r="37">
      <c r="B37" s="25" t="inlineStr">
        <is>
          <t>Next step</t>
        </is>
      </c>
    </row>
    <row r="38">
      <c r="B38" s="26" t="inlineStr">
        <is>
          <t>To go ahead, reply to the email this came with, or sign below and send it back.</t>
        </is>
      </c>
    </row>
    <row r="40">
      <c r="B40" s="26" t="inlineStr">
        <is>
          <t>Accepted by: ______________________________          Date: ______________</t>
        </is>
      </c>
    </row>
    <row r="43">
      <c r="B43" s="29">
        <f>Settings!$B$4&amp;", "&amp;Settings!$B$5&amp;", "&amp;Settings!$B$6</f>
        <v/>
      </c>
    </row>
    <row r="44">
      <c r="B44" s="4">
        <f>Settings!$B$7&amp;IF(Settings!$B$8="","","   |   "&amp;Settings!$B$8)</f>
        <v/>
      </c>
    </row>
  </sheetData>
  <conditionalFormatting sqref="B24:D32">
    <cfRule type="expression" priority="1" dxfId="0">
      <formula>$B24="Total"</formula>
    </cfRule>
    <cfRule type="expression" priority="2" dxfId="1">
      <formula>AND($B24&lt;&gt;"",$B24&lt;&gt;"Total")</formula>
    </cfRule>
  </conditionalFormatting>
  <pageMargins left="0.6" right="0.6" top="1" bottom="1" header="0.5" footer="0.5"/>
  <pageSetup orientation="portrait" paperSize="9" fitToHeight="0" fitToWidth="1"/>
</worksheet>
</file>

<file path=xl/worksheets/sheet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24" customWidth="1" min="1" max="1"/>
    <col width="80" customWidth="1" min="2" max="2"/>
  </cols>
  <sheetData>
    <row r="1">
      <c r="A1" t="inlineStr">
        <is>
          <t>Joined</t>
        </is>
      </c>
      <c r="B1">
        <f>_xlfn.TEXTJOIN(CHAR(10),TRUE,'Paste draft'!A2:A400)</f>
        <v/>
      </c>
    </row>
    <row r="2">
      <c r="A2" t="inlineStr">
        <is>
          <t>Normalised</t>
        </is>
      </c>
      <c r="B2">
        <f>SUBSTITUTE(SUBSTITUTE(SUBSTITUTE(SUBSTITUTE(B1,CHAR(13),""),CHAR(10)&amp;CHAR(10),CHAR(10)),CHAR(10)&amp;CHAR(10),CHAR(10)),CHAR(10)&amp;CHAR(10),CHAR(10))</f>
        <v/>
      </c>
    </row>
    <row r="3">
      <c r="A3" t="inlineStr">
        <is>
          <t>Pos BACKGROUND</t>
        </is>
      </c>
      <c r="B3">
        <f>IFERROR(FIND("[BACKGROUND]",UPPER(B2)),0)</f>
        <v/>
      </c>
    </row>
    <row r="4">
      <c r="A4" t="inlineStr">
        <is>
          <t>Pos APPROACH</t>
        </is>
      </c>
      <c r="B4">
        <f>IFERROR(FIND("[APPROACH]",UPPER(B2)),0)</f>
        <v/>
      </c>
    </row>
    <row r="5">
      <c r="A5" t="inlineStr">
        <is>
          <t>Pos OUTCOMES</t>
        </is>
      </c>
      <c r="B5">
        <f>IFERROR(FIND("[OUTCOMES]",UPPER(B2)),0)</f>
        <v/>
      </c>
    </row>
    <row r="6">
      <c r="A6" t="inlineStr">
        <is>
          <t>Pos END</t>
        </is>
      </c>
      <c r="B6">
        <f>IFERROR(FIND("[END]",UPPER(B2)),LEN(B2)+1)</f>
        <v/>
      </c>
      <c r="C6" t="inlineStr">
        <is>
          <t>Stripped start</t>
        </is>
      </c>
      <c r="D6" t="inlineStr">
        <is>
          <t>Stripped end</t>
        </is>
      </c>
      <c r="E6" t="inlineStr">
        <is>
          <t>For the proposal</t>
        </is>
      </c>
    </row>
    <row r="7">
      <c r="A7" t="inlineStr">
        <is>
          <t>Background raw</t>
        </is>
      </c>
      <c r="B7">
        <f>IF(AND(B3&gt;0,B4&gt;B3),MID(B2,B3+12,B4-B3-12),"")</f>
        <v/>
      </c>
      <c r="C7">
        <f>IF(LEFT(B7,1)=CHAR(10),MID(B7,2,50000),B7)</f>
        <v/>
      </c>
      <c r="D7">
        <f>IF(RIGHT(C7,1)=CHAR(10),LEFT(C7,LEN(C7)-1),C7)</f>
        <v/>
      </c>
      <c r="E7">
        <f>IF(D7="","[Your AI draft goes here. See step 3 on the New proposal tab.]",SUBSTITUTE(D7,CHAR(10),CHAR(10)&amp;CHAR(10)))</f>
        <v/>
      </c>
    </row>
    <row r="8">
      <c r="A8" t="inlineStr">
        <is>
          <t>Approach raw</t>
        </is>
      </c>
      <c r="B8">
        <f>IF(AND(B4&gt;0,B5&gt;B4),MID(B2,B4+10,B5-B4-10),"")</f>
        <v/>
      </c>
      <c r="C8">
        <f>IF(LEFT(B8,1)=CHAR(10),MID(B8,2,50000),B8)</f>
        <v/>
      </c>
      <c r="D8">
        <f>IF(RIGHT(C8,1)=CHAR(10),LEFT(C8,LEN(C8)-1),C8)</f>
        <v/>
      </c>
      <c r="E8">
        <f>IF(D8="","[Your AI draft goes here. See step 3 on the New proposal tab.]",SUBSTITUTE(D8,CHAR(10),CHAR(10)&amp;CHAR(10)))</f>
        <v/>
      </c>
    </row>
    <row r="9">
      <c r="A9" t="inlineStr">
        <is>
          <t>Outcomes raw</t>
        </is>
      </c>
      <c r="B9">
        <f>IF(AND(B5&gt;0,B6&gt;B5),MID(B2,B5+10,B6-B5-10),"")</f>
        <v/>
      </c>
      <c r="C9">
        <f>IF(LEFT(B9,1)=CHAR(10),MID(B9,2,50000),B9)</f>
        <v/>
      </c>
      <c r="D9">
        <f>IF(RIGHT(C9,1)=CHAR(10),LEFT(C9,LEN(C9)-1),C9)</f>
        <v/>
      </c>
      <c r="E9">
        <f>IF(D9="","[Your AI draft goes here. See step 3 on the New proposal tab.]",SUBSTITUTE(D9,CHAR(10),CHAR(10)&amp;CHAR(10)))</f>
        <v/>
      </c>
    </row>
    <row r="12">
      <c r="A12" t="inlineStr">
        <is>
          <t>Draft found</t>
        </is>
      </c>
      <c r="B12">
        <f>AND(B3&gt;0,B4&gt;B3,B5&gt;B4)</f>
        <v/>
      </c>
    </row>
    <row r="13">
      <c r="A13" t="inlineStr">
        <is>
          <t>CHECK count</t>
        </is>
      </c>
      <c r="B13">
        <f>(LEN(B2)-LEN(SUBSTITUTE(UPPER(B2),"[CHECK","")))/6</f>
        <v/>
      </c>
    </row>
    <row r="20">
      <c r="A20" t="inlineStr">
        <is>
          <t>Brief</t>
        </is>
      </c>
      <c r="B20">
        <f>"Write the narrative sections of a client proposal for me."&amp;CHAR(10)&amp;CHAR(10)&amp;"ABOUT US"&amp;CHAR(10)&amp;"Business: "&amp;Settings!$B$6&amp;CHAR(10)&amp;"What we do: "&amp;Settings!$B$9&amp;CHAR(10)&amp;"A past result we can stand behind: "&amp;IF(Settings!$B$10="","None given. Do not mention past results.",Settings!$B$10)&amp;CHAR(10)&amp;CHAR(10)&amp;"THE CLIENT"&amp;CHAR(10)&amp;"Company: "&amp;'New proposal'!$B$5&amp;CHAR(10)&amp;"Contact: "&amp;'New proposal'!$B$6&amp;IF('New proposal'!$B$7="","",", "&amp;'New proposal'!$B$7)&amp;CHAR(10)&amp;"Their problem, in their words: "&amp;'New proposal'!$B$8&amp;CHAR(10)&amp;"What they want: "&amp;'New proposal'!$B$9&amp;CHAR(10)&amp;"What we will do: "&amp;'New proposal'!$B$10&amp;CHAR(10)&amp;"Not included: "&amp;IF('New proposal'!$B$11="","Not stated",'New proposal'!$B$11)&amp;CHAR(10)&amp;"Timeline: "&amp;'New proposal'!$B$12&amp;IF('New proposal'!$B$13="","",", starting "&amp;'New proposal'!$B$13)&amp;CHAR(10)&amp;"Notes from our call: "&amp;IF('New proposal'!$B$14="","None",'New proposal'!$B$14)&amp;CHAR(10)&amp;CHAR(10)&amp;"WRITE THREE SECTIONS"&amp;CHAR(10)&amp;"Background: one short paragraph that shows we understood their situation. Use their words where you can."&amp;CHAR(10)&amp;"Approach: 2 to 4 short paragraphs on how we will do the work, in the order it happens, matching the scope and timeline above."&amp;CHAR(10)&amp;"Outcomes: one short paragraph on what they will have when we finish, tied to what they want."&amp;CHAR(10)&amp;CHAR(10)&amp;"RULES"&amp;CHAR(10)&amp;"Use only the facts above. Do not invent numbers, results, client names, tools, guarantees, prices, fees or legal terms."&amp;CHAR(10)&amp;"If something you need is missing, write [CHECK: what is missing] instead of guessing."&amp;CHAR(10)&amp;"Tone: "&amp;Settings!$B$11&amp;". Write as we, speaking to you. Plain English, short sentences, no hype."&amp;CHAR(10)&amp;"Do not mention pricing, payment or terms. They are added separately."&amp;CHAR(10)&amp;"No bullet points, no lines that start with - or + or =, and no em dashes."&amp;CHAR(10)&amp;CHAR(10)&amp;"FORMAT"&amp;CHAR(10)&amp;"Put your whole answer inside one plain text code block, using exactly these markers, each on its own line, in this order: [BACKGROUND] [APPROACH] [OUTCOMES] [END]"&amp;CHAR(10)&amp;"Write nothing outside the code block."</f>
        <v/>
      </c>
    </row>
    <row r="21">
      <c r="A21" t="inlineStr">
        <is>
          <t>Brief, URL encoded</t>
        </is>
      </c>
      <c r="B21">
        <f>_xlfn.ENCODEURL(B20)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2026-11-04T06:32:58Z</dcterms:created>
  <dcterms:modified xmlns:dcterms="http://purl.org/dc/terms/" xmlns:xsi="http://www.w3.org/2001/XMLSchema-instance" xsi:type="dcterms:W3CDTF">2026-11-04T06:32:58Z</dcterms:modified>
</cp:coreProperties>
</file>