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Dashboard" sheetId="2" state="visible" r:id="rId4"/>
    <sheet name="Invoices" sheetId="3" state="visible" r:id="rId5"/>
    <sheet name="Renewals" sheetId="4" state="visible" r:id="rId6"/>
    <sheet name="Templates" sheetId="5" state="visible" r:id="rId7"/>
    <sheet name="Setting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" authorId="0">
      <text>
        <r>
          <rPr>
            <sz val="10"/>
            <rFont val="Arial"/>
            <family val="2"/>
          </rPr>
          <t xml:space="preserve">Filled in for you. Empty means nothing to send today.</t>
        </r>
      </text>
    </comment>
    <comment ref="K1" authorId="0">
      <text>
        <r>
          <rPr>
            <sz val="10"/>
            <rFont val="Arial"/>
            <family val="2"/>
          </rPr>
          <t xml:space="preserve">After you send a reminder, pick it here. The row stops being orange.</t>
        </r>
      </text>
    </comment>
  </commentList>
</comments>
</file>

<file path=xl/sharedStrings.xml><?xml version="1.0" encoding="utf-8"?>
<sst xmlns="http://schemas.openxmlformats.org/spreadsheetml/2006/main" count="112" uniqueCount="107">
  <si>
    <t xml:space="preserve">Cash Chaser Lite</t>
  </si>
  <si>
    <t xml:space="preserve">Know every morning who to chase, with the email already written. No setup, no permissions, nothing to install.</t>
  </si>
  <si>
    <t xml:space="preserve">Set up once (about 3 minutes):</t>
  </si>
  <si>
    <t xml:space="preserve">1. Settings tab: type your name and business name. Choose Gmail, or Other if you use Outlook or Apple Mail.</t>
  </si>
  <si>
    <t xml:space="preserve">2. Invoices tab: delete the two grey example rows, then add your unpaid invoices. Fill in the yellow cells only.</t>
  </si>
  <si>
    <t xml:space="preserve">Every morning (2 minutes):</t>
  </si>
  <si>
    <t xml:space="preserve">3. Open this sheet. Orange rows need a reminder today. The Dashboard tab shows how many.</t>
  </si>
  <si>
    <t xml:space="preserve">4. Click "Write email" in that row. Your email opens with the reminder already written. Read it, then press Send.</t>
  </si>
  <si>
    <t xml:space="preserve">5. Back in the sheet, pick that reminder in the "Last reminder sent" column. The row stops being orange.</t>
  </si>
  <si>
    <t xml:space="preserve">6. When a client pays, change Status to Paid. Reminders stop.</t>
  </si>
  <si>
    <t xml:space="preserve">How reminders are timed:</t>
  </si>
  <si>
    <t xml:space="preserve">Friendly: 7 days before the due date. Due today: on the due date. First follow-up: 3 days late. Firm follow-up: 7 days late. A week after that, the row says Call them.</t>
  </si>
  <si>
    <t xml:space="preserve">Only the latest reminder that applies is offered. An invoice that is already 20 days late gets the firm follow-up, not four emails.</t>
  </si>
  <si>
    <t xml:space="preserve">Change the wording on the Templates tab and the timing on the Settings tab.</t>
  </si>
  <si>
    <t xml:space="preserve">Honest limits:</t>
  </si>
  <si>
    <t xml:space="preserve">Nothing is sent for you. You stay in control of every email, and that also means you need to open the sheet. Totals assume one currency.</t>
  </si>
  <si>
    <t xml:space="preserve">Want it fully automatic, sending reminders on its own every morning? Company Brains can set that up for you.</t>
  </si>
  <si>
    <t xml:space="preserve">Made by Company Brains. Free to use and share.</t>
  </si>
  <si>
    <t xml:space="preserve">Dashboard</t>
  </si>
  <si>
    <t xml:space="preserve">Today</t>
  </si>
  <si>
    <t xml:space="preserve">Reminders to send today</t>
  </si>
  <si>
    <t xml:space="preserve">Clients to call</t>
  </si>
  <si>
    <t xml:space="preserve">Money</t>
  </si>
  <si>
    <t xml:space="preserve">Waiting to be paid</t>
  </si>
  <si>
    <t xml:space="preserve">Overdue</t>
  </si>
  <si>
    <t xml:space="preserve">Overdue invoices</t>
  </si>
  <si>
    <t xml:space="preserve">Oldest overdue (days)</t>
  </si>
  <si>
    <t xml:space="preserve">How late</t>
  </si>
  <si>
    <t xml:space="preserve">Not due yet</t>
  </si>
  <si>
    <t xml:space="preserve">1 to 30 days late</t>
  </si>
  <si>
    <t xml:space="preserve">31 to 60 days late</t>
  </si>
  <si>
    <t xml:space="preserve">More than 60 days late</t>
  </si>
  <si>
    <t xml:space="preserve">Renewals</t>
  </si>
  <si>
    <t xml:space="preserve">Renewing in the next 30 days</t>
  </si>
  <si>
    <t xml:space="preserve">Monthly value renewing in the next 30 days</t>
  </si>
  <si>
    <t xml:space="preserve">Notice deadlines in the next 14 days</t>
  </si>
  <si>
    <t xml:space="preserve">Totals assume all invoices are in one currency.</t>
  </si>
  <si>
    <t xml:space="preserve">Invoice #</t>
  </si>
  <si>
    <t xml:space="preserve">Client</t>
  </si>
  <si>
    <t xml:space="preserve">Reminder to send</t>
  </si>
  <si>
    <t xml:space="preserve">Email</t>
  </si>
  <si>
    <t xml:space="preserve">Contact name</t>
  </si>
  <si>
    <t xml:space="preserve">Contact email</t>
  </si>
  <si>
    <t xml:space="preserve">Amount</t>
  </si>
  <si>
    <t xml:space="preserve">Currency</t>
  </si>
  <si>
    <t xml:space="preserve">Due date</t>
  </si>
  <si>
    <t xml:space="preserve">Status</t>
  </si>
  <si>
    <t xml:space="preserve">Last reminder sent</t>
  </si>
  <si>
    <t xml:space="preserve">Days overdue</t>
  </si>
  <si>
    <t xml:space="preserve">Notes</t>
  </si>
  <si>
    <t xml:space="preserve">subject</t>
  </si>
  <si>
    <t xml:space="preserve">body</t>
  </si>
  <si>
    <t xml:space="preserve">stage</t>
  </si>
  <si>
    <t xml:space="preserve">EX-1</t>
  </si>
  <si>
    <t xml:space="preserve">Example Client Ltd</t>
  </si>
  <si>
    <t xml:space="preserve">Sam</t>
  </si>
  <si>
    <t xml:space="preserve">sam@example.com</t>
  </si>
  <si>
    <t xml:space="preserve">USD</t>
  </si>
  <si>
    <t xml:space="preserve">Unpaid</t>
  </si>
  <si>
    <t xml:space="preserve">EX-2</t>
  </si>
  <si>
    <t xml:space="preserve">Example Studio</t>
  </si>
  <si>
    <t xml:space="preserve">Priya</t>
  </si>
  <si>
    <t xml:space="preserve">priya@example.com</t>
  </si>
  <si>
    <t xml:space="preserve">What renews</t>
  </si>
  <si>
    <t xml:space="preserve">Monthly value</t>
  </si>
  <si>
    <t xml:space="preserve">Renewal or end date</t>
  </si>
  <si>
    <t xml:space="preserve">Notice period (days)</t>
  </si>
  <si>
    <t xml:space="preserve">Notice deadline</t>
  </si>
  <si>
    <t xml:space="preserve">Days to renewal</t>
  </si>
  <si>
    <t xml:space="preserve">Flag</t>
  </si>
  <si>
    <t xml:space="preserve">SEO retainer</t>
  </si>
  <si>
    <t xml:space="preserve">Reminder</t>
  </si>
  <si>
    <t xml:space="preserve">When</t>
  </si>
  <si>
    <t xml:space="preserve">Subject</t>
  </si>
  <si>
    <t xml:space="preserve">Friendly</t>
  </si>
  <si>
    <t xml:space="preserve">7 days before due</t>
  </si>
  <si>
    <t xml:space="preserve">Invoice {invoice} due on {due_date}</t>
  </si>
  <si>
    <t xml:space="preserve">Hi {contact},
A quick heads-up that invoice {invoice} for {currency} {amount} is due on {due_date}. Nothing to do if it is already scheduled.
Thanks,
{sender}
{business}</t>
  </si>
  <si>
    <t xml:space="preserve">Due today</t>
  </si>
  <si>
    <t xml:space="preserve">On the due date</t>
  </si>
  <si>
    <t xml:space="preserve">Invoice {invoice} is due today</t>
  </si>
  <si>
    <t xml:space="preserve">Hi {contact},
Invoice {invoice} for {currency} {amount} is due today. If it has already gone out, thank you, and please ignore this.
Best,
{sender}
{business}</t>
  </si>
  <si>
    <t xml:space="preserve">First follow-up</t>
  </si>
  <si>
    <t xml:space="preserve">3 days late</t>
  </si>
  <si>
    <t xml:space="preserve">Invoice {invoice} is now {days_overdue} days overdue</t>
  </si>
  <si>
    <t xml:space="preserve">Hi {contact},
Invoice {invoice} for {currency} {amount} was due on {due_date} and is now {days_overdue} days overdue. Could you let me know when payment is planned? If something is holding it up, reply and I will help sort it.
Thanks,
{sender}
{business}</t>
  </si>
  <si>
    <t xml:space="preserve">Firm follow-up</t>
  </si>
  <si>
    <t xml:space="preserve">7 days late</t>
  </si>
  <si>
    <t xml:space="preserve">Second follow-up: invoice {invoice}</t>
  </si>
  <si>
    <t xml:space="preserve">Hi {contact},
I am following up again on invoice {invoice} for {currency} {amount}, now {days_overdue} days past its due date of {due_date}. Please confirm a payment date by return.
If there is a problem with the invoice or the work, tell me and we will resolve it quickly.
Regards,
{sender}
{business}</t>
  </si>
  <si>
    <t xml:space="preserve">Edit the Subject and Email columns freely. Keep the words in {curly brackets}: they are filled in for each invoice. Do not rename the Reminder column.</t>
  </si>
  <si>
    <t xml:space="preserve">Setting</t>
  </si>
  <si>
    <t xml:space="preserve">Value</t>
  </si>
  <si>
    <t xml:space="preserve">What it does</t>
  </si>
  <si>
    <t xml:space="preserve">Your name</t>
  </si>
  <si>
    <t xml:space="preserve">Signs off every email.</t>
  </si>
  <si>
    <t xml:space="preserve">Business name</t>
  </si>
  <si>
    <t xml:space="preserve">Appears under your name.</t>
  </si>
  <si>
    <t xml:space="preserve">Email app</t>
  </si>
  <si>
    <t xml:space="preserve">Gmail</t>
  </si>
  <si>
    <t xml:space="preserve">Gmail opens a Gmail draft. Other opens your computer's email app (Outlook, Apple Mail).</t>
  </si>
  <si>
    <t xml:space="preserve">Your Gmail address (optional)</t>
  </si>
  <si>
    <t xml:space="preserve">Only if you have more than one Gmail account and the email opens in the wrong one.</t>
  </si>
  <si>
    <t xml:space="preserve">Days before due for friendly reminder</t>
  </si>
  <si>
    <t xml:space="preserve">Days late for first follow-up</t>
  </si>
  <si>
    <t xml:space="preserve">Days late for firm follow-up</t>
  </si>
  <si>
    <t xml:space="preserve">A week after this, the row says Call them.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</si>
</sst>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#,##0.00"/>
    <numFmt numFmtId="167" formatCode="#,##0"/>
    <numFmt numFmtId="168" formatCode="dd\ mmm\ yyyy"/>
    <numFmt numFmtId="169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4A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1B2A4A"/>
      <name val="Arial"/>
      <family val="0"/>
      <charset val="1"/>
    </font>
    <font>
      <b val="true"/>
      <sz val="14"/>
      <color rgb="FFE8833A"/>
      <name val="Arial"/>
      <family val="0"/>
      <charset val="1"/>
    </font>
    <font>
      <i val="true"/>
      <sz val="11"/>
      <color rgb="FF7F7F7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u val="single"/>
      <sz val="11"/>
      <color rgb="FF1A73E8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B2A4A"/>
        <bgColor rgb="FF003366"/>
      </patternFill>
    </fill>
    <fill>
      <patternFill patternType="solid">
        <fgColor rgb="FFFFF2CC"/>
        <bgColor rgb="FFFCE5C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4CCCC"/>
        </patternFill>
      </fill>
    </dxf>
    <dxf>
      <fill>
        <patternFill>
          <bgColor rgb="FFFCD5B4"/>
        </patternFill>
      </fill>
    </dxf>
    <dxf>
      <fill>
        <patternFill>
          <bgColor rgb="FFFCE5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4CCCC"/>
      <rgbColor rgb="FF7F7F7F"/>
      <rgbColor rgb="FF9999FF"/>
      <rgbColor rgb="FF993366"/>
      <rgbColor rgb="FFFFF2CC"/>
      <rgbColor rgb="FFCCFFFF"/>
      <rgbColor rgb="FF660066"/>
      <rgbColor rgb="FFE8833A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5CD"/>
      <rgbColor rgb="FF99CCFF"/>
      <rgbColor rgb="FFFF99CC"/>
      <rgbColor rgb="FFCC99FF"/>
      <rgbColor rgb="FFFCD5B4"/>
      <rgbColor rgb="FF1A73E8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2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 t="s">
        <v>9</v>
      </c>
    </row>
    <row r="12" customFormat="false" ht="15" hidden="false" customHeight="false" outlineLevel="0" collapsed="false">
      <c r="A12" s="3" t="s">
        <v>10</v>
      </c>
    </row>
    <row r="13" customFormat="false" ht="26.85" hidden="false" customHeight="false" outlineLevel="0" collapsed="false">
      <c r="A13" s="2" t="s">
        <v>11</v>
      </c>
    </row>
    <row r="14" customFormat="false" ht="15" hidden="false" customHeight="false" outlineLevel="0" collapsed="false">
      <c r="A14" s="2" t="s">
        <v>12</v>
      </c>
    </row>
    <row r="15" customFormat="false" ht="15" hidden="false" customHeight="false" outlineLevel="0" collapsed="false">
      <c r="A15" s="2" t="s">
        <v>13</v>
      </c>
    </row>
    <row r="16" customFormat="false" ht="15" hidden="false" customHeight="false" outlineLevel="0" collapsed="false">
      <c r="A16" s="3" t="s">
        <v>14</v>
      </c>
    </row>
    <row r="17" customFormat="false" ht="26.85" hidden="false" customHeight="false" outlineLevel="0" collapsed="false">
      <c r="A17" s="2" t="s">
        <v>15</v>
      </c>
    </row>
    <row r="18" customFormat="false" ht="15" hidden="false" customHeight="false" outlineLevel="0" collapsed="false">
      <c r="A18" s="2" t="s">
        <v>16</v>
      </c>
    </row>
    <row r="19" customFormat="false" ht="15" hidden="false" customHeight="false" outlineLevel="0" collapsed="false">
      <c r="A19" s="2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</cols>
  <sheetData>
    <row r="1" customFormat="false" ht="19.7" hidden="false" customHeight="false" outlineLevel="0" collapsed="false">
      <c r="A1" s="1" t="s">
        <v>18</v>
      </c>
    </row>
    <row r="3" customFormat="false" ht="15" hidden="false" customHeight="false" outlineLevel="0" collapsed="false">
      <c r="A3" s="4" t="s">
        <v>19</v>
      </c>
    </row>
    <row r="4" customFormat="false" ht="17.35" hidden="false" customHeight="false" outlineLevel="0" collapsed="false">
      <c r="A4" s="5" t="s">
        <v>20</v>
      </c>
      <c r="B4" s="6" t="n">
        <f aca="false">SUMPRODUCT((Invoices!C2:C500&lt;&gt;"")*(Invoices!C2:C500&lt;&gt;"Call them"))</f>
        <v>2</v>
      </c>
    </row>
    <row r="5" customFormat="false" ht="15" hidden="false" customHeight="false" outlineLevel="0" collapsed="false">
      <c r="A5" s="5" t="s">
        <v>21</v>
      </c>
      <c r="B5" s="7" t="n">
        <f aca="false">COUNTIF(Invoices!C2:C500,"Call them")</f>
        <v>0</v>
      </c>
    </row>
    <row r="6" customFormat="false" ht="15" hidden="false" customHeight="false" outlineLevel="0" collapsed="false">
      <c r="A6" s="4" t="s">
        <v>22</v>
      </c>
    </row>
    <row r="7" customFormat="false" ht="15" hidden="false" customHeight="false" outlineLevel="0" collapsed="false">
      <c r="A7" s="5" t="s">
        <v>23</v>
      </c>
      <c r="B7" s="8" t="n">
        <f aca="false">SUMIFS(Invoices!G2:G500,Invoices!J2:J500,"Unpaid")</f>
        <v>4300</v>
      </c>
    </row>
    <row r="8" customFormat="false" ht="15" hidden="false" customHeight="false" outlineLevel="0" collapsed="false">
      <c r="A8" s="5" t="s">
        <v>24</v>
      </c>
      <c r="B8" s="8" t="n">
        <f aca="false">SUMIFS(Invoices!G2:G500,Invoices!J2:J500,"Unpaid",Invoices!L2:L500,"&gt;0")</f>
        <v>2500</v>
      </c>
    </row>
    <row r="9" customFormat="false" ht="15" hidden="false" customHeight="false" outlineLevel="0" collapsed="false">
      <c r="A9" s="5" t="s">
        <v>25</v>
      </c>
      <c r="B9" s="7" t="n">
        <f aca="false">COUNTIFS(Invoices!J2:J500,"Unpaid",Invoices!L2:L500,"&gt;0")</f>
        <v>1</v>
      </c>
    </row>
    <row r="10" customFormat="false" ht="15" hidden="false" customHeight="false" outlineLevel="0" collapsed="false">
      <c r="A10" s="5" t="s">
        <v>26</v>
      </c>
      <c r="B10" s="7" t="n">
        <f aca="false">MAX(0,MAX(Invoices!L2:L500))</f>
        <v>3</v>
      </c>
    </row>
    <row r="11" customFormat="false" ht="15" hidden="false" customHeight="false" outlineLevel="0" collapsed="false">
      <c r="A11" s="4" t="s">
        <v>27</v>
      </c>
    </row>
    <row r="12" customFormat="false" ht="15" hidden="false" customHeight="false" outlineLevel="0" collapsed="false">
      <c r="A12" s="5" t="s">
        <v>28</v>
      </c>
      <c r="B12" s="8" t="n">
        <f aca="false">SUMIFS(Invoices!G2:G500,Invoices!J2:J500,"Unpaid",Invoices!L2:L500,"&lt;=0")</f>
        <v>1800</v>
      </c>
    </row>
    <row r="13" customFormat="false" ht="15" hidden="false" customHeight="false" outlineLevel="0" collapsed="false">
      <c r="A13" s="5" t="s">
        <v>29</v>
      </c>
      <c r="B13" s="8" t="n">
        <f aca="false">SUMIFS(Invoices!G2:G500,Invoices!J2:J500,"Unpaid",Invoices!L2:L500,"&gt;0",Invoices!L2:L500,"&lt;=30")</f>
        <v>2500</v>
      </c>
    </row>
    <row r="14" customFormat="false" ht="15" hidden="false" customHeight="false" outlineLevel="0" collapsed="false">
      <c r="A14" s="5" t="s">
        <v>30</v>
      </c>
      <c r="B14" s="8" t="n">
        <f aca="false">SUMIFS(Invoices!G2:G500,Invoices!J2:J500,"Unpaid",Invoices!L2:L500,"&gt;30",Invoices!L2:L500,"&lt;=60")</f>
        <v>0</v>
      </c>
    </row>
    <row r="15" customFormat="false" ht="15" hidden="false" customHeight="false" outlineLevel="0" collapsed="false">
      <c r="A15" s="5" t="s">
        <v>31</v>
      </c>
      <c r="B15" s="8" t="n">
        <f aca="false">SUMIFS(Invoices!G2:G500,Invoices!J2:J500,"Unpaid",Invoices!L2:L500,"&gt;60")</f>
        <v>0</v>
      </c>
    </row>
    <row r="16" customFormat="false" ht="15" hidden="false" customHeight="false" outlineLevel="0" collapsed="false">
      <c r="A16" s="4" t="s">
        <v>32</v>
      </c>
    </row>
    <row r="17" customFormat="false" ht="15" hidden="false" customHeight="false" outlineLevel="0" collapsed="false">
      <c r="A17" s="5" t="s">
        <v>33</v>
      </c>
      <c r="B17" s="7" t="n">
        <f aca="false">COUNTIFS(Renewals!G2:G200,"&gt;=0",Renewals!G2:G200,"&lt;=30")</f>
        <v>0</v>
      </c>
    </row>
    <row r="18" customFormat="false" ht="15" hidden="false" customHeight="false" outlineLevel="0" collapsed="false">
      <c r="A18" s="5" t="s">
        <v>34</v>
      </c>
      <c r="B18" s="9" t="n">
        <f aca="false">SUMIFS(Renewals!C2:C200,Renewals!G2:G200,"&gt;=0",Renewals!G2:G200,"&lt;=30")</f>
        <v>0</v>
      </c>
    </row>
    <row r="19" customFormat="false" ht="15" hidden="false" customHeight="false" outlineLevel="0" collapsed="false">
      <c r="A19" s="5" t="s">
        <v>35</v>
      </c>
      <c r="B19" s="7" t="n">
        <f aca="false">COUNTIF(Renewals!H2:H200,"Notice deadline within 14 days")</f>
        <v>0</v>
      </c>
    </row>
    <row r="21" customFormat="false" ht="15" hidden="false" customHeight="false" outlineLevel="0" collapsed="false">
      <c r="A21" s="10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5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2"/>
    <col collapsed="false" customWidth="true" hidden="false" outlineLevel="0" max="3" min="3" style="0" width="17"/>
    <col collapsed="false" customWidth="true" hidden="false" outlineLevel="0" max="4" min="4" style="0" width="13"/>
    <col collapsed="false" customWidth="true" hidden="false" outlineLevel="0" max="5" min="5" style="0" width="15"/>
    <col collapsed="false" customWidth="true" hidden="false" outlineLevel="0" max="6" min="6" style="0" width="28"/>
    <col collapsed="false" customWidth="true" hidden="false" outlineLevel="0" max="7" min="7" style="0" width="11"/>
    <col collapsed="false" customWidth="true" hidden="false" outlineLevel="0" max="8" min="8" style="0" width="9"/>
    <col collapsed="false" customWidth="true" hidden="false" outlineLevel="0" max="9" min="9" style="0" width="13"/>
    <col collapsed="false" customWidth="true" hidden="false" outlineLevel="0" max="10" min="10" style="0" width="10"/>
    <col collapsed="false" customWidth="true" hidden="false" outlineLevel="0" max="11" min="11" style="0" width="18"/>
    <col collapsed="false" customWidth="true" hidden="false" outlineLevel="0" max="12" min="12" style="0" width="10"/>
    <col collapsed="false" customWidth="true" hidden="false" outlineLevel="0" max="13" min="13" style="0" width="24"/>
    <col collapsed="false" customWidth="true" hidden="true" outlineLevel="0" max="15" min="14" style="0" width="8"/>
    <col collapsed="false" customWidth="true" hidden="true" outlineLevel="0" max="16" min="16" style="0" width="6"/>
  </cols>
  <sheetData>
    <row r="1" customFormat="false" ht="36" hidden="false" customHeight="true" outlineLevel="0" collapsed="false">
      <c r="A1" s="11" t="s">
        <v>37</v>
      </c>
      <c r="B1" s="11" t="s">
        <v>38</v>
      </c>
      <c r="C1" s="11" t="s">
        <v>39</v>
      </c>
      <c r="D1" s="11" t="s">
        <v>40</v>
      </c>
      <c r="E1" s="11" t="s">
        <v>41</v>
      </c>
      <c r="F1" s="11" t="s">
        <v>42</v>
      </c>
      <c r="G1" s="11" t="s">
        <v>43</v>
      </c>
      <c r="H1" s="11" t="s">
        <v>44</v>
      </c>
      <c r="I1" s="11" t="s">
        <v>45</v>
      </c>
      <c r="J1" s="11" t="s">
        <v>46</v>
      </c>
      <c r="K1" s="11" t="s">
        <v>47</v>
      </c>
      <c r="L1" s="11" t="s">
        <v>48</v>
      </c>
      <c r="M1" s="11" t="s">
        <v>49</v>
      </c>
      <c r="N1" s="11" t="s">
        <v>50</v>
      </c>
      <c r="O1" s="11" t="s">
        <v>51</v>
      </c>
      <c r="P1" s="11" t="s">
        <v>52</v>
      </c>
    </row>
    <row r="2" customFormat="false" ht="95.5" hidden="false" customHeight="false" outlineLevel="0" collapsed="false">
      <c r="A2" s="12" t="s">
        <v>53</v>
      </c>
      <c r="B2" s="12" t="s">
        <v>54</v>
      </c>
      <c r="C2" s="13" t="str">
        <f aca="false">IF(P2=0,"",IF(P2&gt;IFERROR(MATCH(K2,Templates!$A$2:$A$5,0),0),INDEX(Templates!$A$2:$A$5,P2),IF(AND(P2=4,L2&gt;=Settings!$B$8+7),"Call them","")))</f>
        <v>First follow-up</v>
      </c>
      <c r="D2" s="14" t="str">
        <f aca="false">IF(N2="","",HYPERLINK(IF(Settings!$B$4="Gmail","https://mail.google.com/mail/?"&amp;IF(Settings!$B$5="","","authuser="&amp;_xlfn.ENCODEURL(Settings!$B$5)&amp;"&amp;")&amp;"view=cm&amp;fs=1&amp;to="&amp;_xlfn.ENCODEURL(F2)&amp;"&amp;su="&amp;_xlfn.ENCODEURL(N2)&amp;"&amp;body="&amp;_xlfn.ENCODEURL(O2),"mailto:"&amp;F2&amp;"?subject="&amp;_xlfn.ENCODEURL(N2)&amp;"&amp;body="&amp;_xlfn.ENCODEURL(O2)),"Write email"))</f>
        <v>Write email</v>
      </c>
      <c r="E2" s="12" t="s">
        <v>55</v>
      </c>
      <c r="F2" s="12" t="s">
        <v>56</v>
      </c>
      <c r="G2" s="15" t="n">
        <v>2500</v>
      </c>
      <c r="H2" s="12" t="s">
        <v>57</v>
      </c>
      <c r="I2" s="16" t="n">
        <f aca="true">TODAY()-3</f>
        <v>46327</v>
      </c>
      <c r="J2" s="12" t="s">
        <v>58</v>
      </c>
      <c r="K2" s="17"/>
      <c r="L2" s="18" t="n">
        <f aca="true">IF(OR(I2="",J2&lt;&gt;"Unpaid"),"",TODAY()-I2)</f>
        <v>3</v>
      </c>
      <c r="M2" s="17"/>
      <c r="N2" s="0" t="str">
        <f aca="false">IF(OR(C2="",C2="Call them"),"",SUBSTITUTE(SUBSTITUTE(SUBSTITUTE(SUBSTITUTE(SUBSTITUTE(SUBSTITUTE(SUBSTITUTE(SUBSTITUTE(SUBSTITUTE(INDEX(Templates!$C$2:$C$5,P2),"{contact}",IF(E2="","there",E2)),"{client}",B2),"{invoice}",A2),"{amount}",TEXT(G2,"#,##0.00")),"{currency}",H2),"{due_date}",TEXT(I2,"d mmm yyyy")),"{days_overdue}",MAX(0,L2)),"{sender}",Settings!$B$2),"{business}",Settings!$B$3))</f>
        <v>Invoice EX-1 is now 3 days overdue</v>
      </c>
      <c r="O2" s="19" t="str">
        <f aca="false">IF(OR(C2="",C2="Call them"),"",SUBSTITUTE(SUBSTITUTE(SUBSTITUTE(SUBSTITUTE(SUBSTITUTE(SUBSTITUTE(SUBSTITUTE(SUBSTITUTE(SUBSTITUTE(INDEX(Templates!$D$2:$D$5,P2),"{contact}",IF(E2="","there",E2)),"{client}",B2),"{invoice}",A2),"{amount}",TEXT(G2,"#,##0.00")),"{currency}",H2),"{due_date}",TEXT(I2,"d mmm yyyy")),"{days_overdue}",MAX(0,L2)),"{sender}",Settings!$B$2),"{business}",Settings!$B$3))</f>
        <v>Hi Sam,
Invoice EX-1 for USD 2,500.00 was due on 1 Nov 2026 and is now 3 days overdue. Could you let me know when payment is planned? If something is holding it up, reply and I will help sort it.
Thanks,
</v>
      </c>
      <c r="P2" s="19" t="n">
        <f aca="false">IF(OR(A2="",J2&lt;&gt;"Unpaid",I2=""),0,IF(L2&gt;=Settings!$B$8,4,IF(L2&gt;=Settings!$B$7,3,IF(L2&gt;=0,2,IF(L2&gt;=-Settings!$B$6,1,0)))))</f>
        <v>3</v>
      </c>
    </row>
    <row r="3" customFormat="false" ht="95.5" hidden="false" customHeight="false" outlineLevel="0" collapsed="false">
      <c r="A3" s="12" t="s">
        <v>59</v>
      </c>
      <c r="B3" s="12" t="s">
        <v>60</v>
      </c>
      <c r="C3" s="13" t="str">
        <f aca="false">IF(P3=0,"",IF(P3&gt;IFERROR(MATCH(K3,Templates!$A$2:$A$5,0),0),INDEX(Templates!$A$2:$A$5,P3),IF(AND(P3=4,L3&gt;=Settings!$B$8+7),"Call them","")))</f>
        <v>Friendly</v>
      </c>
      <c r="D3" s="14" t="str">
        <f aca="false">IF(N3="","",HYPERLINK(IF(Settings!$B$4="Gmail","https://mail.google.com/mail/?"&amp;IF(Settings!$B$5="","","authuser="&amp;_xlfn.ENCODEURL(Settings!$B$5)&amp;"&amp;")&amp;"view=cm&amp;fs=1&amp;to="&amp;_xlfn.ENCODEURL(F3)&amp;"&amp;su="&amp;_xlfn.ENCODEURL(N3)&amp;"&amp;body="&amp;_xlfn.ENCODEURL(O3),"mailto:"&amp;F3&amp;"?subject="&amp;_xlfn.ENCODEURL(N3)&amp;"&amp;body="&amp;_xlfn.ENCODEURL(O3)),"Write email"))</f>
        <v>Write email</v>
      </c>
      <c r="E3" s="12" t="s">
        <v>61</v>
      </c>
      <c r="F3" s="12" t="s">
        <v>62</v>
      </c>
      <c r="G3" s="15" t="n">
        <v>1800</v>
      </c>
      <c r="H3" s="12" t="s">
        <v>57</v>
      </c>
      <c r="I3" s="16" t="n">
        <f aca="true">TODAY()+5</f>
        <v>46335</v>
      </c>
      <c r="J3" s="12" t="s">
        <v>58</v>
      </c>
      <c r="K3" s="17"/>
      <c r="L3" s="18" t="n">
        <f aca="true">IF(OR(I3="",J3&lt;&gt;"Unpaid"),"",TODAY()-I3)</f>
        <v>-5</v>
      </c>
      <c r="M3" s="17"/>
      <c r="N3" s="0" t="str">
        <f aca="false">IF(OR(C3="",C3="Call them"),"",SUBSTITUTE(SUBSTITUTE(SUBSTITUTE(SUBSTITUTE(SUBSTITUTE(SUBSTITUTE(SUBSTITUTE(SUBSTITUTE(SUBSTITUTE(INDEX(Templates!$C$2:$C$5,P3),"{contact}",IF(E3="","there",E3)),"{client}",B3),"{invoice}",A3),"{amount}",TEXT(G3,"#,##0.00")),"{currency}",H3),"{due_date}",TEXT(I3,"d mmm yyyy")),"{days_overdue}",MAX(0,L3)),"{sender}",Settings!$B$2),"{business}",Settings!$B$3))</f>
        <v>Invoice EX-2 due on 9 Nov 2026</v>
      </c>
      <c r="O3" s="19" t="str">
        <f aca="false">IF(OR(C3="",C3="Call them"),"",SUBSTITUTE(SUBSTITUTE(SUBSTITUTE(SUBSTITUTE(SUBSTITUTE(SUBSTITUTE(SUBSTITUTE(SUBSTITUTE(SUBSTITUTE(INDEX(Templates!$D$2:$D$5,P3),"{contact}",IF(E3="","there",E3)),"{client}",B3),"{invoice}",A3),"{amount}",TEXT(G3,"#,##0.00")),"{currency}",H3),"{due_date}",TEXT(I3,"d mmm yyyy")),"{days_overdue}",MAX(0,L3)),"{sender}",Settings!$B$2),"{business}",Settings!$B$3))</f>
        <v>Hi Priya,
A quick heads-up that invoice EX-2 for USD 1,800.00 is due on 9 Nov 2026. Nothing to do if it is already scheduled.
Thanks,
</v>
      </c>
      <c r="P3" s="19" t="n">
        <f aca="false">IF(OR(A3="",J3&lt;&gt;"Unpaid",I3=""),0,IF(L3&gt;=Settings!$B$8,4,IF(L3&gt;=Settings!$B$7,3,IF(L3&gt;=0,2,IF(L3&gt;=-Settings!$B$6,1,0)))))</f>
        <v>1</v>
      </c>
    </row>
    <row r="4" customFormat="false" ht="15" hidden="false" customHeight="false" outlineLevel="0" collapsed="false">
      <c r="A4" s="17"/>
      <c r="B4" s="17"/>
      <c r="C4" s="13" t="str">
        <f aca="false">IF(P4=0,"",IF(P4&gt;IFERROR(MATCH(K4,Templates!$A$2:$A$5,0),0),INDEX(Templates!$A$2:$A$5,P4),IF(AND(P4=4,L4&gt;=Settings!$B$8+7),"Call them","")))</f>
        <v/>
      </c>
      <c r="D4" s="14" t="str">
        <f aca="false">IF(N4="","",HYPERLINK(IF(Settings!$B$4="Gmail","https://mail.google.com/mail/?"&amp;IF(Settings!$B$5="","","authuser="&amp;_xlfn.ENCODEURL(Settings!$B$5)&amp;"&amp;")&amp;"view=cm&amp;fs=1&amp;to="&amp;_xlfn.ENCODEURL(F4)&amp;"&amp;su="&amp;_xlfn.ENCODEURL(N4)&amp;"&amp;body="&amp;_xlfn.ENCODEURL(O4),"mailto:"&amp;F4&amp;"?subject="&amp;_xlfn.ENCODEURL(N4)&amp;"&amp;body="&amp;_xlfn.ENCODEURL(O4)),"Write email"))</f>
        <v/>
      </c>
      <c r="E4" s="17"/>
      <c r="F4" s="17"/>
      <c r="G4" s="20"/>
      <c r="H4" s="17"/>
      <c r="I4" s="21"/>
      <c r="J4" s="17"/>
      <c r="K4" s="17"/>
      <c r="L4" s="18" t="str">
        <f aca="true">IF(OR(I4="",J4&lt;&gt;"Unpaid"),"",TODAY()-I4)</f>
        <v/>
      </c>
      <c r="M4" s="17"/>
      <c r="N4" s="0" t="str">
        <f aca="false">IF(OR(C4="",C4="Call them"),"",SUBSTITUTE(SUBSTITUTE(SUBSTITUTE(SUBSTITUTE(SUBSTITUTE(SUBSTITUTE(SUBSTITUTE(SUBSTITUTE(SUBSTITUTE(INDEX(Templates!$C$2:$C$5,P4),"{contact}",IF(E4="","there",E4)),"{client}",B4),"{invoice}",A4),"{amount}",TEXT(G4,"#,##0.00")),"{currency}",H4),"{due_date}",TEXT(I4,"d mmm yyyy")),"{days_overdue}",MAX(0,L4)),"{sender}",Settings!$B$2),"{business}",Settings!$B$3))</f>
        <v/>
      </c>
      <c r="O4" s="0" t="str">
        <f aca="false">IF(OR(C4="",C4="Call them"),"",SUBSTITUTE(SUBSTITUTE(SUBSTITUTE(SUBSTITUTE(SUBSTITUTE(SUBSTITUTE(SUBSTITUTE(SUBSTITUTE(SUBSTITUTE(INDEX(Templates!$D$2:$D$5,P4),"{contact}",IF(E4="","there",E4)),"{client}",B4),"{invoice}",A4),"{amount}",TEXT(G4,"#,##0.00")),"{currency}",H4),"{due_date}",TEXT(I4,"d mmm yyyy")),"{days_overdue}",MAX(0,L4)),"{sender}",Settings!$B$2),"{business}",Settings!$B$3))</f>
        <v/>
      </c>
      <c r="P4" s="19" t="n">
        <f aca="false">IF(OR(A4="",J4&lt;&gt;"Unpaid",I4=""),0,IF(L4&gt;=Settings!$B$8,4,IF(L4&gt;=Settings!$B$7,3,IF(L4&gt;=0,2,IF(L4&gt;=-Settings!$B$6,1,0)))))</f>
        <v>0</v>
      </c>
    </row>
    <row r="5" customFormat="false" ht="15" hidden="false" customHeight="false" outlineLevel="0" collapsed="false">
      <c r="A5" s="17"/>
      <c r="B5" s="17"/>
      <c r="C5" s="13" t="str">
        <f aca="false">IF(P5=0,"",IF(P5&gt;IFERROR(MATCH(K5,Templates!$A$2:$A$5,0),0),INDEX(Templates!$A$2:$A$5,P5),IF(AND(P5=4,L5&gt;=Settings!$B$8+7),"Call them","")))</f>
        <v/>
      </c>
      <c r="D5" s="14" t="str">
        <f aca="false">IF(N5="","",HYPERLINK(IF(Settings!$B$4="Gmail","https://mail.google.com/mail/?"&amp;IF(Settings!$B$5="","","authuser="&amp;_xlfn.ENCODEURL(Settings!$B$5)&amp;"&amp;")&amp;"view=cm&amp;fs=1&amp;to="&amp;_xlfn.ENCODEURL(F5)&amp;"&amp;su="&amp;_xlfn.ENCODEURL(N5)&amp;"&amp;body="&amp;_xlfn.ENCODEURL(O5),"mailto:"&amp;F5&amp;"?subject="&amp;_xlfn.ENCODEURL(N5)&amp;"&amp;body="&amp;_xlfn.ENCODEURL(O5)),"Write email"))</f>
        <v/>
      </c>
      <c r="E5" s="17"/>
      <c r="F5" s="17"/>
      <c r="G5" s="20"/>
      <c r="H5" s="17"/>
      <c r="I5" s="21"/>
      <c r="J5" s="17"/>
      <c r="K5" s="17"/>
      <c r="L5" s="18" t="str">
        <f aca="true">IF(OR(I5="",J5&lt;&gt;"Unpaid"),"",TODAY()-I5)</f>
        <v/>
      </c>
      <c r="M5" s="17"/>
      <c r="N5" s="0" t="str">
        <f aca="false">IF(OR(C5="",C5="Call them"),"",SUBSTITUTE(SUBSTITUTE(SUBSTITUTE(SUBSTITUTE(SUBSTITUTE(SUBSTITUTE(SUBSTITUTE(SUBSTITUTE(SUBSTITUTE(INDEX(Templates!$C$2:$C$5,P5),"{contact}",IF(E5="","there",E5)),"{client}",B5),"{invoice}",A5),"{amount}",TEXT(G5,"#,##0.00")),"{currency}",H5),"{due_date}",TEXT(I5,"d mmm yyyy")),"{days_overdue}",MAX(0,L5)),"{sender}",Settings!$B$2),"{business}",Settings!$B$3))</f>
        <v/>
      </c>
      <c r="O5" s="0" t="str">
        <f aca="false">IF(OR(C5="",C5="Call them"),"",SUBSTITUTE(SUBSTITUTE(SUBSTITUTE(SUBSTITUTE(SUBSTITUTE(SUBSTITUTE(SUBSTITUTE(SUBSTITUTE(SUBSTITUTE(INDEX(Templates!$D$2:$D$5,P5),"{contact}",IF(E5="","there",E5)),"{client}",B5),"{invoice}",A5),"{amount}",TEXT(G5,"#,##0.00")),"{currency}",H5),"{due_date}",TEXT(I5,"d mmm yyyy")),"{days_overdue}",MAX(0,L5)),"{sender}",Settings!$B$2),"{business}",Settings!$B$3))</f>
        <v/>
      </c>
      <c r="P5" s="19" t="n">
        <f aca="false">IF(OR(A5="",J5&lt;&gt;"Unpaid",I5=""),0,IF(L5&gt;=Settings!$B$8,4,IF(L5&gt;=Settings!$B$7,3,IF(L5&gt;=0,2,IF(L5&gt;=-Settings!$B$6,1,0)))))</f>
        <v>0</v>
      </c>
    </row>
    <row r="6" customFormat="false" ht="15" hidden="false" customHeight="false" outlineLevel="0" collapsed="false">
      <c r="A6" s="17"/>
      <c r="B6" s="17"/>
      <c r="C6" s="13" t="str">
        <f aca="false">IF(P6=0,"",IF(P6&gt;IFERROR(MATCH(K6,Templates!$A$2:$A$5,0),0),INDEX(Templates!$A$2:$A$5,P6),IF(AND(P6=4,L6&gt;=Settings!$B$8+7),"Call them","")))</f>
        <v/>
      </c>
      <c r="D6" s="14" t="str">
        <f aca="false">IF(N6="","",HYPERLINK(IF(Settings!$B$4="Gmail","https://mail.google.com/mail/?"&amp;IF(Settings!$B$5="","","authuser="&amp;_xlfn.ENCODEURL(Settings!$B$5)&amp;"&amp;")&amp;"view=cm&amp;fs=1&amp;to="&amp;_xlfn.ENCODEURL(F6)&amp;"&amp;su="&amp;_xlfn.ENCODEURL(N6)&amp;"&amp;body="&amp;_xlfn.ENCODEURL(O6),"mailto:"&amp;F6&amp;"?subject="&amp;_xlfn.ENCODEURL(N6)&amp;"&amp;body="&amp;_xlfn.ENCODEURL(O6)),"Write email"))</f>
        <v/>
      </c>
      <c r="E6" s="17"/>
      <c r="F6" s="17"/>
      <c r="G6" s="20"/>
      <c r="H6" s="17"/>
      <c r="I6" s="21"/>
      <c r="J6" s="17"/>
      <c r="K6" s="17"/>
      <c r="L6" s="18" t="str">
        <f aca="true">IF(OR(I6="",J6&lt;&gt;"Unpaid"),"",TODAY()-I6)</f>
        <v/>
      </c>
      <c r="M6" s="17"/>
      <c r="N6" s="0" t="str">
        <f aca="false">IF(OR(C6="",C6="Call them"),"",SUBSTITUTE(SUBSTITUTE(SUBSTITUTE(SUBSTITUTE(SUBSTITUTE(SUBSTITUTE(SUBSTITUTE(SUBSTITUTE(SUBSTITUTE(INDEX(Templates!$C$2:$C$5,P6),"{contact}",IF(E6="","there",E6)),"{client}",B6),"{invoice}",A6),"{amount}",TEXT(G6,"#,##0.00")),"{currency}",H6),"{due_date}",TEXT(I6,"d mmm yyyy")),"{days_overdue}",MAX(0,L6)),"{sender}",Settings!$B$2),"{business}",Settings!$B$3))</f>
        <v/>
      </c>
      <c r="O6" s="0" t="str">
        <f aca="false">IF(OR(C6="",C6="Call them"),"",SUBSTITUTE(SUBSTITUTE(SUBSTITUTE(SUBSTITUTE(SUBSTITUTE(SUBSTITUTE(SUBSTITUTE(SUBSTITUTE(SUBSTITUTE(INDEX(Templates!$D$2:$D$5,P6),"{contact}",IF(E6="","there",E6)),"{client}",B6),"{invoice}",A6),"{amount}",TEXT(G6,"#,##0.00")),"{currency}",H6),"{due_date}",TEXT(I6,"d mmm yyyy")),"{days_overdue}",MAX(0,L6)),"{sender}",Settings!$B$2),"{business}",Settings!$B$3))</f>
        <v/>
      </c>
      <c r="P6" s="19" t="n">
        <f aca="false">IF(OR(A6="",J6&lt;&gt;"Unpaid",I6=""),0,IF(L6&gt;=Settings!$B$8,4,IF(L6&gt;=Settings!$B$7,3,IF(L6&gt;=0,2,IF(L6&gt;=-Settings!$B$6,1,0)))))</f>
        <v>0</v>
      </c>
    </row>
    <row r="7" customFormat="false" ht="15" hidden="false" customHeight="false" outlineLevel="0" collapsed="false">
      <c r="A7" s="17"/>
      <c r="B7" s="17"/>
      <c r="C7" s="13" t="str">
        <f aca="false">IF(P7=0,"",IF(P7&gt;IFERROR(MATCH(K7,Templates!$A$2:$A$5,0),0),INDEX(Templates!$A$2:$A$5,P7),IF(AND(P7=4,L7&gt;=Settings!$B$8+7),"Call them","")))</f>
        <v/>
      </c>
      <c r="D7" s="14" t="str">
        <f aca="false">IF(N7="","",HYPERLINK(IF(Settings!$B$4="Gmail","https://mail.google.com/mail/?"&amp;IF(Settings!$B$5="","","authuser="&amp;_xlfn.ENCODEURL(Settings!$B$5)&amp;"&amp;")&amp;"view=cm&amp;fs=1&amp;to="&amp;_xlfn.ENCODEURL(F7)&amp;"&amp;su="&amp;_xlfn.ENCODEURL(N7)&amp;"&amp;body="&amp;_xlfn.ENCODEURL(O7),"mailto:"&amp;F7&amp;"?subject="&amp;_xlfn.ENCODEURL(N7)&amp;"&amp;body="&amp;_xlfn.ENCODEURL(O7)),"Write email"))</f>
        <v/>
      </c>
      <c r="E7" s="17"/>
      <c r="F7" s="17"/>
      <c r="G7" s="20"/>
      <c r="H7" s="17"/>
      <c r="I7" s="21"/>
      <c r="J7" s="17"/>
      <c r="K7" s="17"/>
      <c r="L7" s="18" t="str">
        <f aca="true">IF(OR(I7="",J7&lt;&gt;"Unpaid"),"",TODAY()-I7)</f>
        <v/>
      </c>
      <c r="M7" s="17"/>
      <c r="N7" s="0" t="str">
        <f aca="false">IF(OR(C7="",C7="Call them"),"",SUBSTITUTE(SUBSTITUTE(SUBSTITUTE(SUBSTITUTE(SUBSTITUTE(SUBSTITUTE(SUBSTITUTE(SUBSTITUTE(SUBSTITUTE(INDEX(Templates!$C$2:$C$5,P7),"{contact}",IF(E7="","there",E7)),"{client}",B7),"{invoice}",A7),"{amount}",TEXT(G7,"#,##0.00")),"{currency}",H7),"{due_date}",TEXT(I7,"d mmm yyyy")),"{days_overdue}",MAX(0,L7)),"{sender}",Settings!$B$2),"{business}",Settings!$B$3))</f>
        <v/>
      </c>
      <c r="O7" s="0" t="str">
        <f aca="false">IF(OR(C7="",C7="Call them"),"",SUBSTITUTE(SUBSTITUTE(SUBSTITUTE(SUBSTITUTE(SUBSTITUTE(SUBSTITUTE(SUBSTITUTE(SUBSTITUTE(SUBSTITUTE(INDEX(Templates!$D$2:$D$5,P7),"{contact}",IF(E7="","there",E7)),"{client}",B7),"{invoice}",A7),"{amount}",TEXT(G7,"#,##0.00")),"{currency}",H7),"{due_date}",TEXT(I7,"d mmm yyyy")),"{days_overdue}",MAX(0,L7)),"{sender}",Settings!$B$2),"{business}",Settings!$B$3))</f>
        <v/>
      </c>
      <c r="P7" s="19" t="n">
        <f aca="false">IF(OR(A7="",J7&lt;&gt;"Unpaid",I7=""),0,IF(L7&gt;=Settings!$B$8,4,IF(L7&gt;=Settings!$B$7,3,IF(L7&gt;=0,2,IF(L7&gt;=-Settings!$B$6,1,0)))))</f>
        <v>0</v>
      </c>
    </row>
    <row r="8" customFormat="false" ht="15" hidden="false" customHeight="false" outlineLevel="0" collapsed="false">
      <c r="A8" s="17"/>
      <c r="B8" s="17"/>
      <c r="C8" s="13" t="str">
        <f aca="false">IF(P8=0,"",IF(P8&gt;IFERROR(MATCH(K8,Templates!$A$2:$A$5,0),0),INDEX(Templates!$A$2:$A$5,P8),IF(AND(P8=4,L8&gt;=Settings!$B$8+7),"Call them","")))</f>
        <v/>
      </c>
      <c r="D8" s="14" t="str">
        <f aca="false">IF(N8="","",HYPERLINK(IF(Settings!$B$4="Gmail","https://mail.google.com/mail/?"&amp;IF(Settings!$B$5="","","authuser="&amp;_xlfn.ENCODEURL(Settings!$B$5)&amp;"&amp;")&amp;"view=cm&amp;fs=1&amp;to="&amp;_xlfn.ENCODEURL(F8)&amp;"&amp;su="&amp;_xlfn.ENCODEURL(N8)&amp;"&amp;body="&amp;_xlfn.ENCODEURL(O8),"mailto:"&amp;F8&amp;"?subject="&amp;_xlfn.ENCODEURL(N8)&amp;"&amp;body="&amp;_xlfn.ENCODEURL(O8)),"Write email"))</f>
        <v/>
      </c>
      <c r="E8" s="17"/>
      <c r="F8" s="17"/>
      <c r="G8" s="20"/>
      <c r="H8" s="17"/>
      <c r="I8" s="21"/>
      <c r="J8" s="17"/>
      <c r="K8" s="17"/>
      <c r="L8" s="18" t="str">
        <f aca="true">IF(OR(I8="",J8&lt;&gt;"Unpaid"),"",TODAY()-I8)</f>
        <v/>
      </c>
      <c r="M8" s="17"/>
      <c r="N8" s="0" t="str">
        <f aca="false">IF(OR(C8="",C8="Call them"),"",SUBSTITUTE(SUBSTITUTE(SUBSTITUTE(SUBSTITUTE(SUBSTITUTE(SUBSTITUTE(SUBSTITUTE(SUBSTITUTE(SUBSTITUTE(INDEX(Templates!$C$2:$C$5,P8),"{contact}",IF(E8="","there",E8)),"{client}",B8),"{invoice}",A8),"{amount}",TEXT(G8,"#,##0.00")),"{currency}",H8),"{due_date}",TEXT(I8,"d mmm yyyy")),"{days_overdue}",MAX(0,L8)),"{sender}",Settings!$B$2),"{business}",Settings!$B$3))</f>
        <v/>
      </c>
      <c r="O8" s="0" t="str">
        <f aca="false">IF(OR(C8="",C8="Call them"),"",SUBSTITUTE(SUBSTITUTE(SUBSTITUTE(SUBSTITUTE(SUBSTITUTE(SUBSTITUTE(SUBSTITUTE(SUBSTITUTE(SUBSTITUTE(INDEX(Templates!$D$2:$D$5,P8),"{contact}",IF(E8="","there",E8)),"{client}",B8),"{invoice}",A8),"{amount}",TEXT(G8,"#,##0.00")),"{currency}",H8),"{due_date}",TEXT(I8,"d mmm yyyy")),"{days_overdue}",MAX(0,L8)),"{sender}",Settings!$B$2),"{business}",Settings!$B$3))</f>
        <v/>
      </c>
      <c r="P8" s="19" t="n">
        <f aca="false">IF(OR(A8="",J8&lt;&gt;"Unpaid",I8=""),0,IF(L8&gt;=Settings!$B$8,4,IF(L8&gt;=Settings!$B$7,3,IF(L8&gt;=0,2,IF(L8&gt;=-Settings!$B$6,1,0)))))</f>
        <v>0</v>
      </c>
    </row>
    <row r="9" customFormat="false" ht="15" hidden="false" customHeight="false" outlineLevel="0" collapsed="false">
      <c r="A9" s="17"/>
      <c r="B9" s="17"/>
      <c r="C9" s="13" t="str">
        <f aca="false">IF(P9=0,"",IF(P9&gt;IFERROR(MATCH(K9,Templates!$A$2:$A$5,0),0),INDEX(Templates!$A$2:$A$5,P9),IF(AND(P9=4,L9&gt;=Settings!$B$8+7),"Call them","")))</f>
        <v/>
      </c>
      <c r="D9" s="14" t="str">
        <f aca="false">IF(N9="","",HYPERLINK(IF(Settings!$B$4="Gmail","https://mail.google.com/mail/?"&amp;IF(Settings!$B$5="","","authuser="&amp;_xlfn.ENCODEURL(Settings!$B$5)&amp;"&amp;")&amp;"view=cm&amp;fs=1&amp;to="&amp;_xlfn.ENCODEURL(F9)&amp;"&amp;su="&amp;_xlfn.ENCODEURL(N9)&amp;"&amp;body="&amp;_xlfn.ENCODEURL(O9),"mailto:"&amp;F9&amp;"?subject="&amp;_xlfn.ENCODEURL(N9)&amp;"&amp;body="&amp;_xlfn.ENCODEURL(O9)),"Write email"))</f>
        <v/>
      </c>
      <c r="E9" s="17"/>
      <c r="F9" s="17"/>
      <c r="G9" s="20"/>
      <c r="H9" s="17"/>
      <c r="I9" s="21"/>
      <c r="J9" s="17"/>
      <c r="K9" s="17"/>
      <c r="L9" s="18" t="str">
        <f aca="true">IF(OR(I9="",J9&lt;&gt;"Unpaid"),"",TODAY()-I9)</f>
        <v/>
      </c>
      <c r="M9" s="17"/>
      <c r="N9" s="0" t="str">
        <f aca="false">IF(OR(C9="",C9="Call them"),"",SUBSTITUTE(SUBSTITUTE(SUBSTITUTE(SUBSTITUTE(SUBSTITUTE(SUBSTITUTE(SUBSTITUTE(SUBSTITUTE(SUBSTITUTE(INDEX(Templates!$C$2:$C$5,P9),"{contact}",IF(E9="","there",E9)),"{client}",B9),"{invoice}",A9),"{amount}",TEXT(G9,"#,##0.00")),"{currency}",H9),"{due_date}",TEXT(I9,"d mmm yyyy")),"{days_overdue}",MAX(0,L9)),"{sender}",Settings!$B$2),"{business}",Settings!$B$3))</f>
        <v/>
      </c>
      <c r="O9" s="0" t="str">
        <f aca="false">IF(OR(C9="",C9="Call them"),"",SUBSTITUTE(SUBSTITUTE(SUBSTITUTE(SUBSTITUTE(SUBSTITUTE(SUBSTITUTE(SUBSTITUTE(SUBSTITUTE(SUBSTITUTE(INDEX(Templates!$D$2:$D$5,P9),"{contact}",IF(E9="","there",E9)),"{client}",B9),"{invoice}",A9),"{amount}",TEXT(G9,"#,##0.00")),"{currency}",H9),"{due_date}",TEXT(I9,"d mmm yyyy")),"{days_overdue}",MAX(0,L9)),"{sender}",Settings!$B$2),"{business}",Settings!$B$3))</f>
        <v/>
      </c>
      <c r="P9" s="19" t="n">
        <f aca="false">IF(OR(A9="",J9&lt;&gt;"Unpaid",I9=""),0,IF(L9&gt;=Settings!$B$8,4,IF(L9&gt;=Settings!$B$7,3,IF(L9&gt;=0,2,IF(L9&gt;=-Settings!$B$6,1,0)))))</f>
        <v>0</v>
      </c>
    </row>
    <row r="10" customFormat="false" ht="15" hidden="false" customHeight="false" outlineLevel="0" collapsed="false">
      <c r="A10" s="17"/>
      <c r="B10" s="17"/>
      <c r="C10" s="13" t="str">
        <f aca="false">IF(P10=0,"",IF(P10&gt;IFERROR(MATCH(K10,Templates!$A$2:$A$5,0),0),INDEX(Templates!$A$2:$A$5,P10),IF(AND(P10=4,L10&gt;=Settings!$B$8+7),"Call them","")))</f>
        <v/>
      </c>
      <c r="D10" s="14" t="str">
        <f aca="false">IF(N10="","",HYPERLINK(IF(Settings!$B$4="Gmail","https://mail.google.com/mail/?"&amp;IF(Settings!$B$5="","","authuser="&amp;_xlfn.ENCODEURL(Settings!$B$5)&amp;"&amp;")&amp;"view=cm&amp;fs=1&amp;to="&amp;_xlfn.ENCODEURL(F10)&amp;"&amp;su="&amp;_xlfn.ENCODEURL(N10)&amp;"&amp;body="&amp;_xlfn.ENCODEURL(O10),"mailto:"&amp;F10&amp;"?subject="&amp;_xlfn.ENCODEURL(N10)&amp;"&amp;body="&amp;_xlfn.ENCODEURL(O10)),"Write email"))</f>
        <v/>
      </c>
      <c r="E10" s="17"/>
      <c r="F10" s="17"/>
      <c r="G10" s="20"/>
      <c r="H10" s="17"/>
      <c r="I10" s="21"/>
      <c r="J10" s="17"/>
      <c r="K10" s="17"/>
      <c r="L10" s="18" t="str">
        <f aca="true">IF(OR(I10="",J10&lt;&gt;"Unpaid"),"",TODAY()-I10)</f>
        <v/>
      </c>
      <c r="M10" s="17"/>
      <c r="N10" s="0" t="str">
        <f aca="false">IF(OR(C10="",C10="Call them"),"",SUBSTITUTE(SUBSTITUTE(SUBSTITUTE(SUBSTITUTE(SUBSTITUTE(SUBSTITUTE(SUBSTITUTE(SUBSTITUTE(SUBSTITUTE(INDEX(Templates!$C$2:$C$5,P10),"{contact}",IF(E10="","there",E10)),"{client}",B10),"{invoice}",A10),"{amount}",TEXT(G10,"#,##0.00")),"{currency}",H10),"{due_date}",TEXT(I10,"d mmm yyyy")),"{days_overdue}",MAX(0,L10)),"{sender}",Settings!$B$2),"{business}",Settings!$B$3))</f>
        <v/>
      </c>
      <c r="O10" s="0" t="str">
        <f aca="false">IF(OR(C10="",C10="Call them"),"",SUBSTITUTE(SUBSTITUTE(SUBSTITUTE(SUBSTITUTE(SUBSTITUTE(SUBSTITUTE(SUBSTITUTE(SUBSTITUTE(SUBSTITUTE(INDEX(Templates!$D$2:$D$5,P10),"{contact}",IF(E10="","there",E10)),"{client}",B10),"{invoice}",A10),"{amount}",TEXT(G10,"#,##0.00")),"{currency}",H10),"{due_date}",TEXT(I10,"d mmm yyyy")),"{days_overdue}",MAX(0,L10)),"{sender}",Settings!$B$2),"{business}",Settings!$B$3))</f>
        <v/>
      </c>
      <c r="P10" s="19" t="n">
        <f aca="false">IF(OR(A10="",J10&lt;&gt;"Unpaid",I10=""),0,IF(L10&gt;=Settings!$B$8,4,IF(L10&gt;=Settings!$B$7,3,IF(L10&gt;=0,2,IF(L10&gt;=-Settings!$B$6,1,0)))))</f>
        <v>0</v>
      </c>
    </row>
    <row r="11" customFormat="false" ht="15" hidden="false" customHeight="false" outlineLevel="0" collapsed="false">
      <c r="A11" s="17"/>
      <c r="B11" s="17"/>
      <c r="C11" s="13" t="str">
        <f aca="false">IF(P11=0,"",IF(P11&gt;IFERROR(MATCH(K11,Templates!$A$2:$A$5,0),0),INDEX(Templates!$A$2:$A$5,P11),IF(AND(P11=4,L11&gt;=Settings!$B$8+7),"Call them","")))</f>
        <v/>
      </c>
      <c r="D11" s="14" t="str">
        <f aca="false">IF(N11="","",HYPERLINK(IF(Settings!$B$4="Gmail","https://mail.google.com/mail/?"&amp;IF(Settings!$B$5="","","authuser="&amp;_xlfn.ENCODEURL(Settings!$B$5)&amp;"&amp;")&amp;"view=cm&amp;fs=1&amp;to="&amp;_xlfn.ENCODEURL(F11)&amp;"&amp;su="&amp;_xlfn.ENCODEURL(N11)&amp;"&amp;body="&amp;_xlfn.ENCODEURL(O11),"mailto:"&amp;F11&amp;"?subject="&amp;_xlfn.ENCODEURL(N11)&amp;"&amp;body="&amp;_xlfn.ENCODEURL(O11)),"Write email"))</f>
        <v/>
      </c>
      <c r="E11" s="17"/>
      <c r="F11" s="17"/>
      <c r="G11" s="20"/>
      <c r="H11" s="17"/>
      <c r="I11" s="21"/>
      <c r="J11" s="17"/>
      <c r="K11" s="17"/>
      <c r="L11" s="18" t="str">
        <f aca="true">IF(OR(I11="",J11&lt;&gt;"Unpaid"),"",TODAY()-I11)</f>
        <v/>
      </c>
      <c r="M11" s="17"/>
      <c r="N11" s="0" t="str">
        <f aca="false">IF(OR(C11="",C11="Call them"),"",SUBSTITUTE(SUBSTITUTE(SUBSTITUTE(SUBSTITUTE(SUBSTITUTE(SUBSTITUTE(SUBSTITUTE(SUBSTITUTE(SUBSTITUTE(INDEX(Templates!$C$2:$C$5,P11),"{contact}",IF(E11="","there",E11)),"{client}",B11),"{invoice}",A11),"{amount}",TEXT(G11,"#,##0.00")),"{currency}",H11),"{due_date}",TEXT(I11,"d mmm yyyy")),"{days_overdue}",MAX(0,L11)),"{sender}",Settings!$B$2),"{business}",Settings!$B$3))</f>
        <v/>
      </c>
      <c r="O11" s="0" t="str">
        <f aca="false">IF(OR(C11="",C11="Call them"),"",SUBSTITUTE(SUBSTITUTE(SUBSTITUTE(SUBSTITUTE(SUBSTITUTE(SUBSTITUTE(SUBSTITUTE(SUBSTITUTE(SUBSTITUTE(INDEX(Templates!$D$2:$D$5,P11),"{contact}",IF(E11="","there",E11)),"{client}",B11),"{invoice}",A11),"{amount}",TEXT(G11,"#,##0.00")),"{currency}",H11),"{due_date}",TEXT(I11,"d mmm yyyy")),"{days_overdue}",MAX(0,L11)),"{sender}",Settings!$B$2),"{business}",Settings!$B$3))</f>
        <v/>
      </c>
      <c r="P11" s="19" t="n">
        <f aca="false">IF(OR(A11="",J11&lt;&gt;"Unpaid",I11=""),0,IF(L11&gt;=Settings!$B$8,4,IF(L11&gt;=Settings!$B$7,3,IF(L11&gt;=0,2,IF(L11&gt;=-Settings!$B$6,1,0)))))</f>
        <v>0</v>
      </c>
    </row>
    <row r="12" customFormat="false" ht="15" hidden="false" customHeight="false" outlineLevel="0" collapsed="false">
      <c r="A12" s="17"/>
      <c r="B12" s="17"/>
      <c r="C12" s="13" t="str">
        <f aca="false">IF(P12=0,"",IF(P12&gt;IFERROR(MATCH(K12,Templates!$A$2:$A$5,0),0),INDEX(Templates!$A$2:$A$5,P12),IF(AND(P12=4,L12&gt;=Settings!$B$8+7),"Call them","")))</f>
        <v/>
      </c>
      <c r="D12" s="14" t="str">
        <f aca="false">IF(N12="","",HYPERLINK(IF(Settings!$B$4="Gmail","https://mail.google.com/mail/?"&amp;IF(Settings!$B$5="","","authuser="&amp;_xlfn.ENCODEURL(Settings!$B$5)&amp;"&amp;")&amp;"view=cm&amp;fs=1&amp;to="&amp;_xlfn.ENCODEURL(F12)&amp;"&amp;su="&amp;_xlfn.ENCODEURL(N12)&amp;"&amp;body="&amp;_xlfn.ENCODEURL(O12),"mailto:"&amp;F12&amp;"?subject="&amp;_xlfn.ENCODEURL(N12)&amp;"&amp;body="&amp;_xlfn.ENCODEURL(O12)),"Write email"))</f>
        <v/>
      </c>
      <c r="E12" s="17"/>
      <c r="F12" s="17"/>
      <c r="G12" s="20"/>
      <c r="H12" s="17"/>
      <c r="I12" s="21"/>
      <c r="J12" s="17"/>
      <c r="K12" s="17"/>
      <c r="L12" s="18" t="str">
        <f aca="true">IF(OR(I12="",J12&lt;&gt;"Unpaid"),"",TODAY()-I12)</f>
        <v/>
      </c>
      <c r="M12" s="17"/>
      <c r="N12" s="0" t="str">
        <f aca="false">IF(OR(C12="",C12="Call them"),"",SUBSTITUTE(SUBSTITUTE(SUBSTITUTE(SUBSTITUTE(SUBSTITUTE(SUBSTITUTE(SUBSTITUTE(SUBSTITUTE(SUBSTITUTE(INDEX(Templates!$C$2:$C$5,P12),"{contact}",IF(E12="","there",E12)),"{client}",B12),"{invoice}",A12),"{amount}",TEXT(G12,"#,##0.00")),"{currency}",H12),"{due_date}",TEXT(I12,"d mmm yyyy")),"{days_overdue}",MAX(0,L12)),"{sender}",Settings!$B$2),"{business}",Settings!$B$3))</f>
        <v/>
      </c>
      <c r="O12" s="0" t="str">
        <f aca="false">IF(OR(C12="",C12="Call them"),"",SUBSTITUTE(SUBSTITUTE(SUBSTITUTE(SUBSTITUTE(SUBSTITUTE(SUBSTITUTE(SUBSTITUTE(SUBSTITUTE(SUBSTITUTE(INDEX(Templates!$D$2:$D$5,P12),"{contact}",IF(E12="","there",E12)),"{client}",B12),"{invoice}",A12),"{amount}",TEXT(G12,"#,##0.00")),"{currency}",H12),"{due_date}",TEXT(I12,"d mmm yyyy")),"{days_overdue}",MAX(0,L12)),"{sender}",Settings!$B$2),"{business}",Settings!$B$3))</f>
        <v/>
      </c>
      <c r="P12" s="19" t="n">
        <f aca="false">IF(OR(A12="",J12&lt;&gt;"Unpaid",I12=""),0,IF(L12&gt;=Settings!$B$8,4,IF(L12&gt;=Settings!$B$7,3,IF(L12&gt;=0,2,IF(L12&gt;=-Settings!$B$6,1,0)))))</f>
        <v>0</v>
      </c>
    </row>
    <row r="13" customFormat="false" ht="15" hidden="false" customHeight="false" outlineLevel="0" collapsed="false">
      <c r="A13" s="17"/>
      <c r="B13" s="17"/>
      <c r="C13" s="13" t="str">
        <f aca="false">IF(P13=0,"",IF(P13&gt;IFERROR(MATCH(K13,Templates!$A$2:$A$5,0),0),INDEX(Templates!$A$2:$A$5,P13),IF(AND(P13=4,L13&gt;=Settings!$B$8+7),"Call them","")))</f>
        <v/>
      </c>
      <c r="D13" s="14" t="str">
        <f aca="false">IF(N13="","",HYPERLINK(IF(Settings!$B$4="Gmail","https://mail.google.com/mail/?"&amp;IF(Settings!$B$5="","","authuser="&amp;_xlfn.ENCODEURL(Settings!$B$5)&amp;"&amp;")&amp;"view=cm&amp;fs=1&amp;to="&amp;_xlfn.ENCODEURL(F13)&amp;"&amp;su="&amp;_xlfn.ENCODEURL(N13)&amp;"&amp;body="&amp;_xlfn.ENCODEURL(O13),"mailto:"&amp;F13&amp;"?subject="&amp;_xlfn.ENCODEURL(N13)&amp;"&amp;body="&amp;_xlfn.ENCODEURL(O13)),"Write email"))</f>
        <v/>
      </c>
      <c r="E13" s="17"/>
      <c r="F13" s="17"/>
      <c r="G13" s="20"/>
      <c r="H13" s="17"/>
      <c r="I13" s="21"/>
      <c r="J13" s="17"/>
      <c r="K13" s="17"/>
      <c r="L13" s="18" t="str">
        <f aca="true">IF(OR(I13="",J13&lt;&gt;"Unpaid"),"",TODAY()-I13)</f>
        <v/>
      </c>
      <c r="M13" s="17"/>
      <c r="N13" s="0" t="str">
        <f aca="false">IF(OR(C13="",C13="Call them"),"",SUBSTITUTE(SUBSTITUTE(SUBSTITUTE(SUBSTITUTE(SUBSTITUTE(SUBSTITUTE(SUBSTITUTE(SUBSTITUTE(SUBSTITUTE(INDEX(Templates!$C$2:$C$5,P13),"{contact}",IF(E13="","there",E13)),"{client}",B13),"{invoice}",A13),"{amount}",TEXT(G13,"#,##0.00")),"{currency}",H13),"{due_date}",TEXT(I13,"d mmm yyyy")),"{days_overdue}",MAX(0,L13)),"{sender}",Settings!$B$2),"{business}",Settings!$B$3))</f>
        <v/>
      </c>
      <c r="O13" s="0" t="str">
        <f aca="false">IF(OR(C13="",C13="Call them"),"",SUBSTITUTE(SUBSTITUTE(SUBSTITUTE(SUBSTITUTE(SUBSTITUTE(SUBSTITUTE(SUBSTITUTE(SUBSTITUTE(SUBSTITUTE(INDEX(Templates!$D$2:$D$5,P13),"{contact}",IF(E13="","there",E13)),"{client}",B13),"{invoice}",A13),"{amount}",TEXT(G13,"#,##0.00")),"{currency}",H13),"{due_date}",TEXT(I13,"d mmm yyyy")),"{days_overdue}",MAX(0,L13)),"{sender}",Settings!$B$2),"{business}",Settings!$B$3))</f>
        <v/>
      </c>
      <c r="P13" s="19" t="n">
        <f aca="false">IF(OR(A13="",J13&lt;&gt;"Unpaid",I13=""),0,IF(L13&gt;=Settings!$B$8,4,IF(L13&gt;=Settings!$B$7,3,IF(L13&gt;=0,2,IF(L13&gt;=-Settings!$B$6,1,0)))))</f>
        <v>0</v>
      </c>
    </row>
    <row r="14" customFormat="false" ht="15" hidden="false" customHeight="false" outlineLevel="0" collapsed="false">
      <c r="A14" s="17"/>
      <c r="B14" s="17"/>
      <c r="C14" s="13" t="str">
        <f aca="false">IF(P14=0,"",IF(P14&gt;IFERROR(MATCH(K14,Templates!$A$2:$A$5,0),0),INDEX(Templates!$A$2:$A$5,P14),IF(AND(P14=4,L14&gt;=Settings!$B$8+7),"Call them","")))</f>
        <v/>
      </c>
      <c r="D14" s="14" t="str">
        <f aca="false">IF(N14="","",HYPERLINK(IF(Settings!$B$4="Gmail","https://mail.google.com/mail/?"&amp;IF(Settings!$B$5="","","authuser="&amp;_xlfn.ENCODEURL(Settings!$B$5)&amp;"&amp;")&amp;"view=cm&amp;fs=1&amp;to="&amp;_xlfn.ENCODEURL(F14)&amp;"&amp;su="&amp;_xlfn.ENCODEURL(N14)&amp;"&amp;body="&amp;_xlfn.ENCODEURL(O14),"mailto:"&amp;F14&amp;"?subject="&amp;_xlfn.ENCODEURL(N14)&amp;"&amp;body="&amp;_xlfn.ENCODEURL(O14)),"Write email"))</f>
        <v/>
      </c>
      <c r="E14" s="17"/>
      <c r="F14" s="17"/>
      <c r="G14" s="20"/>
      <c r="H14" s="17"/>
      <c r="I14" s="21"/>
      <c r="J14" s="17"/>
      <c r="K14" s="17"/>
      <c r="L14" s="18" t="str">
        <f aca="true">IF(OR(I14="",J14&lt;&gt;"Unpaid"),"",TODAY()-I14)</f>
        <v/>
      </c>
      <c r="M14" s="17"/>
      <c r="N14" s="0" t="str">
        <f aca="false">IF(OR(C14="",C14="Call them"),"",SUBSTITUTE(SUBSTITUTE(SUBSTITUTE(SUBSTITUTE(SUBSTITUTE(SUBSTITUTE(SUBSTITUTE(SUBSTITUTE(SUBSTITUTE(INDEX(Templates!$C$2:$C$5,P14),"{contact}",IF(E14="","there",E14)),"{client}",B14),"{invoice}",A14),"{amount}",TEXT(G14,"#,##0.00")),"{currency}",H14),"{due_date}",TEXT(I14,"d mmm yyyy")),"{days_overdue}",MAX(0,L14)),"{sender}",Settings!$B$2),"{business}",Settings!$B$3))</f>
        <v/>
      </c>
      <c r="O14" s="0" t="str">
        <f aca="false">IF(OR(C14="",C14="Call them"),"",SUBSTITUTE(SUBSTITUTE(SUBSTITUTE(SUBSTITUTE(SUBSTITUTE(SUBSTITUTE(SUBSTITUTE(SUBSTITUTE(SUBSTITUTE(INDEX(Templates!$D$2:$D$5,P14),"{contact}",IF(E14="","there",E14)),"{client}",B14),"{invoice}",A14),"{amount}",TEXT(G14,"#,##0.00")),"{currency}",H14),"{due_date}",TEXT(I14,"d mmm yyyy")),"{days_overdue}",MAX(0,L14)),"{sender}",Settings!$B$2),"{business}",Settings!$B$3))</f>
        <v/>
      </c>
      <c r="P14" s="19" t="n">
        <f aca="false">IF(OR(A14="",J14&lt;&gt;"Unpaid",I14=""),0,IF(L14&gt;=Settings!$B$8,4,IF(L14&gt;=Settings!$B$7,3,IF(L14&gt;=0,2,IF(L14&gt;=-Settings!$B$6,1,0)))))</f>
        <v>0</v>
      </c>
    </row>
    <row r="15" customFormat="false" ht="15" hidden="false" customHeight="false" outlineLevel="0" collapsed="false">
      <c r="A15" s="17"/>
      <c r="B15" s="17"/>
      <c r="C15" s="13" t="str">
        <f aca="false">IF(P15=0,"",IF(P15&gt;IFERROR(MATCH(K15,Templates!$A$2:$A$5,0),0),INDEX(Templates!$A$2:$A$5,P15),IF(AND(P15=4,L15&gt;=Settings!$B$8+7),"Call them","")))</f>
        <v/>
      </c>
      <c r="D15" s="14" t="str">
        <f aca="false">IF(N15="","",HYPERLINK(IF(Settings!$B$4="Gmail","https://mail.google.com/mail/?"&amp;IF(Settings!$B$5="","","authuser="&amp;_xlfn.ENCODEURL(Settings!$B$5)&amp;"&amp;")&amp;"view=cm&amp;fs=1&amp;to="&amp;_xlfn.ENCODEURL(F15)&amp;"&amp;su="&amp;_xlfn.ENCODEURL(N15)&amp;"&amp;body="&amp;_xlfn.ENCODEURL(O15),"mailto:"&amp;F15&amp;"?subject="&amp;_xlfn.ENCODEURL(N15)&amp;"&amp;body="&amp;_xlfn.ENCODEURL(O15)),"Write email"))</f>
        <v/>
      </c>
      <c r="E15" s="17"/>
      <c r="F15" s="17"/>
      <c r="G15" s="20"/>
      <c r="H15" s="17"/>
      <c r="I15" s="21"/>
      <c r="J15" s="17"/>
      <c r="K15" s="17"/>
      <c r="L15" s="18" t="str">
        <f aca="true">IF(OR(I15="",J15&lt;&gt;"Unpaid"),"",TODAY()-I15)</f>
        <v/>
      </c>
      <c r="M15" s="17"/>
      <c r="N15" s="0" t="str">
        <f aca="false">IF(OR(C15="",C15="Call them"),"",SUBSTITUTE(SUBSTITUTE(SUBSTITUTE(SUBSTITUTE(SUBSTITUTE(SUBSTITUTE(SUBSTITUTE(SUBSTITUTE(SUBSTITUTE(INDEX(Templates!$C$2:$C$5,P15),"{contact}",IF(E15="","there",E15)),"{client}",B15),"{invoice}",A15),"{amount}",TEXT(G15,"#,##0.00")),"{currency}",H15),"{due_date}",TEXT(I15,"d mmm yyyy")),"{days_overdue}",MAX(0,L15)),"{sender}",Settings!$B$2),"{business}",Settings!$B$3))</f>
        <v/>
      </c>
      <c r="O15" s="0" t="str">
        <f aca="false">IF(OR(C15="",C15="Call them"),"",SUBSTITUTE(SUBSTITUTE(SUBSTITUTE(SUBSTITUTE(SUBSTITUTE(SUBSTITUTE(SUBSTITUTE(SUBSTITUTE(SUBSTITUTE(INDEX(Templates!$D$2:$D$5,P15),"{contact}",IF(E15="","there",E15)),"{client}",B15),"{invoice}",A15),"{amount}",TEXT(G15,"#,##0.00")),"{currency}",H15),"{due_date}",TEXT(I15,"d mmm yyyy")),"{days_overdue}",MAX(0,L15)),"{sender}",Settings!$B$2),"{business}",Settings!$B$3))</f>
        <v/>
      </c>
      <c r="P15" s="19" t="n">
        <f aca="false">IF(OR(A15="",J15&lt;&gt;"Unpaid",I15=""),0,IF(L15&gt;=Settings!$B$8,4,IF(L15&gt;=Settings!$B$7,3,IF(L15&gt;=0,2,IF(L15&gt;=-Settings!$B$6,1,0)))))</f>
        <v>0</v>
      </c>
    </row>
    <row r="16" customFormat="false" ht="15" hidden="false" customHeight="false" outlineLevel="0" collapsed="false">
      <c r="A16" s="17"/>
      <c r="B16" s="17"/>
      <c r="C16" s="13" t="str">
        <f aca="false">IF(P16=0,"",IF(P16&gt;IFERROR(MATCH(K16,Templates!$A$2:$A$5,0),0),INDEX(Templates!$A$2:$A$5,P16),IF(AND(P16=4,L16&gt;=Settings!$B$8+7),"Call them","")))</f>
        <v/>
      </c>
      <c r="D16" s="14" t="str">
        <f aca="false">IF(N16="","",HYPERLINK(IF(Settings!$B$4="Gmail","https://mail.google.com/mail/?"&amp;IF(Settings!$B$5="","","authuser="&amp;_xlfn.ENCODEURL(Settings!$B$5)&amp;"&amp;")&amp;"view=cm&amp;fs=1&amp;to="&amp;_xlfn.ENCODEURL(F16)&amp;"&amp;su="&amp;_xlfn.ENCODEURL(N16)&amp;"&amp;body="&amp;_xlfn.ENCODEURL(O16),"mailto:"&amp;F16&amp;"?subject="&amp;_xlfn.ENCODEURL(N16)&amp;"&amp;body="&amp;_xlfn.ENCODEURL(O16)),"Write email"))</f>
        <v/>
      </c>
      <c r="E16" s="17"/>
      <c r="F16" s="17"/>
      <c r="G16" s="20"/>
      <c r="H16" s="17"/>
      <c r="I16" s="21"/>
      <c r="J16" s="17"/>
      <c r="K16" s="17"/>
      <c r="L16" s="18" t="str">
        <f aca="true">IF(OR(I16="",J16&lt;&gt;"Unpaid"),"",TODAY()-I16)</f>
        <v/>
      </c>
      <c r="M16" s="17"/>
      <c r="N16" s="0" t="str">
        <f aca="false">IF(OR(C16="",C16="Call them"),"",SUBSTITUTE(SUBSTITUTE(SUBSTITUTE(SUBSTITUTE(SUBSTITUTE(SUBSTITUTE(SUBSTITUTE(SUBSTITUTE(SUBSTITUTE(INDEX(Templates!$C$2:$C$5,P16),"{contact}",IF(E16="","there",E16)),"{client}",B16),"{invoice}",A16),"{amount}",TEXT(G16,"#,##0.00")),"{currency}",H16),"{due_date}",TEXT(I16,"d mmm yyyy")),"{days_overdue}",MAX(0,L16)),"{sender}",Settings!$B$2),"{business}",Settings!$B$3))</f>
        <v/>
      </c>
      <c r="O16" s="0" t="str">
        <f aca="false">IF(OR(C16="",C16="Call them"),"",SUBSTITUTE(SUBSTITUTE(SUBSTITUTE(SUBSTITUTE(SUBSTITUTE(SUBSTITUTE(SUBSTITUTE(SUBSTITUTE(SUBSTITUTE(INDEX(Templates!$D$2:$D$5,P16),"{contact}",IF(E16="","there",E16)),"{client}",B16),"{invoice}",A16),"{amount}",TEXT(G16,"#,##0.00")),"{currency}",H16),"{due_date}",TEXT(I16,"d mmm yyyy")),"{days_overdue}",MAX(0,L16)),"{sender}",Settings!$B$2),"{business}",Settings!$B$3))</f>
        <v/>
      </c>
      <c r="P16" s="19" t="n">
        <f aca="false">IF(OR(A16="",J16&lt;&gt;"Unpaid",I16=""),0,IF(L16&gt;=Settings!$B$8,4,IF(L16&gt;=Settings!$B$7,3,IF(L16&gt;=0,2,IF(L16&gt;=-Settings!$B$6,1,0)))))</f>
        <v>0</v>
      </c>
    </row>
    <row r="17" customFormat="false" ht="15" hidden="false" customHeight="false" outlineLevel="0" collapsed="false">
      <c r="A17" s="17"/>
      <c r="B17" s="17"/>
      <c r="C17" s="13" t="str">
        <f aca="false">IF(P17=0,"",IF(P17&gt;IFERROR(MATCH(K17,Templates!$A$2:$A$5,0),0),INDEX(Templates!$A$2:$A$5,P17),IF(AND(P17=4,L17&gt;=Settings!$B$8+7),"Call them","")))</f>
        <v/>
      </c>
      <c r="D17" s="14" t="str">
        <f aca="false">IF(N17="","",HYPERLINK(IF(Settings!$B$4="Gmail","https://mail.google.com/mail/?"&amp;IF(Settings!$B$5="","","authuser="&amp;_xlfn.ENCODEURL(Settings!$B$5)&amp;"&amp;")&amp;"view=cm&amp;fs=1&amp;to="&amp;_xlfn.ENCODEURL(F17)&amp;"&amp;su="&amp;_xlfn.ENCODEURL(N17)&amp;"&amp;body="&amp;_xlfn.ENCODEURL(O17),"mailto:"&amp;F17&amp;"?subject="&amp;_xlfn.ENCODEURL(N17)&amp;"&amp;body="&amp;_xlfn.ENCODEURL(O17)),"Write email"))</f>
        <v/>
      </c>
      <c r="E17" s="17"/>
      <c r="F17" s="17"/>
      <c r="G17" s="20"/>
      <c r="H17" s="17"/>
      <c r="I17" s="21"/>
      <c r="J17" s="17"/>
      <c r="K17" s="17"/>
      <c r="L17" s="18" t="str">
        <f aca="true">IF(OR(I17="",J17&lt;&gt;"Unpaid"),"",TODAY()-I17)</f>
        <v/>
      </c>
      <c r="M17" s="17"/>
      <c r="N17" s="0" t="str">
        <f aca="false">IF(OR(C17="",C17="Call them"),"",SUBSTITUTE(SUBSTITUTE(SUBSTITUTE(SUBSTITUTE(SUBSTITUTE(SUBSTITUTE(SUBSTITUTE(SUBSTITUTE(SUBSTITUTE(INDEX(Templates!$C$2:$C$5,P17),"{contact}",IF(E17="","there",E17)),"{client}",B17),"{invoice}",A17),"{amount}",TEXT(G17,"#,##0.00")),"{currency}",H17),"{due_date}",TEXT(I17,"d mmm yyyy")),"{days_overdue}",MAX(0,L17)),"{sender}",Settings!$B$2),"{business}",Settings!$B$3))</f>
        <v/>
      </c>
      <c r="O17" s="0" t="str">
        <f aca="false">IF(OR(C17="",C17="Call them"),"",SUBSTITUTE(SUBSTITUTE(SUBSTITUTE(SUBSTITUTE(SUBSTITUTE(SUBSTITUTE(SUBSTITUTE(SUBSTITUTE(SUBSTITUTE(INDEX(Templates!$D$2:$D$5,P17),"{contact}",IF(E17="","there",E17)),"{client}",B17),"{invoice}",A17),"{amount}",TEXT(G17,"#,##0.00")),"{currency}",H17),"{due_date}",TEXT(I17,"d mmm yyyy")),"{days_overdue}",MAX(0,L17)),"{sender}",Settings!$B$2),"{business}",Settings!$B$3))</f>
        <v/>
      </c>
      <c r="P17" s="19" t="n">
        <f aca="false">IF(OR(A17="",J17&lt;&gt;"Unpaid",I17=""),0,IF(L17&gt;=Settings!$B$8,4,IF(L17&gt;=Settings!$B$7,3,IF(L17&gt;=0,2,IF(L17&gt;=-Settings!$B$6,1,0)))))</f>
        <v>0</v>
      </c>
    </row>
    <row r="18" customFormat="false" ht="15" hidden="false" customHeight="false" outlineLevel="0" collapsed="false">
      <c r="A18" s="17"/>
      <c r="B18" s="17"/>
      <c r="C18" s="13" t="str">
        <f aca="false">IF(P18=0,"",IF(P18&gt;IFERROR(MATCH(K18,Templates!$A$2:$A$5,0),0),INDEX(Templates!$A$2:$A$5,P18),IF(AND(P18=4,L18&gt;=Settings!$B$8+7),"Call them","")))</f>
        <v/>
      </c>
      <c r="D18" s="14" t="str">
        <f aca="false">IF(N18="","",HYPERLINK(IF(Settings!$B$4="Gmail","https://mail.google.com/mail/?"&amp;IF(Settings!$B$5="","","authuser="&amp;_xlfn.ENCODEURL(Settings!$B$5)&amp;"&amp;")&amp;"view=cm&amp;fs=1&amp;to="&amp;_xlfn.ENCODEURL(F18)&amp;"&amp;su="&amp;_xlfn.ENCODEURL(N18)&amp;"&amp;body="&amp;_xlfn.ENCODEURL(O18),"mailto:"&amp;F18&amp;"?subject="&amp;_xlfn.ENCODEURL(N18)&amp;"&amp;body="&amp;_xlfn.ENCODEURL(O18)),"Write email"))</f>
        <v/>
      </c>
      <c r="E18" s="17"/>
      <c r="F18" s="17"/>
      <c r="G18" s="20"/>
      <c r="H18" s="17"/>
      <c r="I18" s="21"/>
      <c r="J18" s="17"/>
      <c r="K18" s="17"/>
      <c r="L18" s="18" t="str">
        <f aca="true">IF(OR(I18="",J18&lt;&gt;"Unpaid"),"",TODAY()-I18)</f>
        <v/>
      </c>
      <c r="M18" s="17"/>
      <c r="N18" s="0" t="str">
        <f aca="false">IF(OR(C18="",C18="Call them"),"",SUBSTITUTE(SUBSTITUTE(SUBSTITUTE(SUBSTITUTE(SUBSTITUTE(SUBSTITUTE(SUBSTITUTE(SUBSTITUTE(SUBSTITUTE(INDEX(Templates!$C$2:$C$5,P18),"{contact}",IF(E18="","there",E18)),"{client}",B18),"{invoice}",A18),"{amount}",TEXT(G18,"#,##0.00")),"{currency}",H18),"{due_date}",TEXT(I18,"d mmm yyyy")),"{days_overdue}",MAX(0,L18)),"{sender}",Settings!$B$2),"{business}",Settings!$B$3))</f>
        <v/>
      </c>
      <c r="O18" s="0" t="str">
        <f aca="false">IF(OR(C18="",C18="Call them"),"",SUBSTITUTE(SUBSTITUTE(SUBSTITUTE(SUBSTITUTE(SUBSTITUTE(SUBSTITUTE(SUBSTITUTE(SUBSTITUTE(SUBSTITUTE(INDEX(Templates!$D$2:$D$5,P18),"{contact}",IF(E18="","there",E18)),"{client}",B18),"{invoice}",A18),"{amount}",TEXT(G18,"#,##0.00")),"{currency}",H18),"{due_date}",TEXT(I18,"d mmm yyyy")),"{days_overdue}",MAX(0,L18)),"{sender}",Settings!$B$2),"{business}",Settings!$B$3))</f>
        <v/>
      </c>
      <c r="P18" s="19" t="n">
        <f aca="false">IF(OR(A18="",J18&lt;&gt;"Unpaid",I18=""),0,IF(L18&gt;=Settings!$B$8,4,IF(L18&gt;=Settings!$B$7,3,IF(L18&gt;=0,2,IF(L18&gt;=-Settings!$B$6,1,0)))))</f>
        <v>0</v>
      </c>
    </row>
    <row r="19" customFormat="false" ht="15" hidden="false" customHeight="false" outlineLevel="0" collapsed="false">
      <c r="A19" s="17"/>
      <c r="B19" s="17"/>
      <c r="C19" s="13" t="str">
        <f aca="false">IF(P19=0,"",IF(P19&gt;IFERROR(MATCH(K19,Templates!$A$2:$A$5,0),0),INDEX(Templates!$A$2:$A$5,P19),IF(AND(P19=4,L19&gt;=Settings!$B$8+7),"Call them","")))</f>
        <v/>
      </c>
      <c r="D19" s="14" t="str">
        <f aca="false">IF(N19="","",HYPERLINK(IF(Settings!$B$4="Gmail","https://mail.google.com/mail/?"&amp;IF(Settings!$B$5="","","authuser="&amp;_xlfn.ENCODEURL(Settings!$B$5)&amp;"&amp;")&amp;"view=cm&amp;fs=1&amp;to="&amp;_xlfn.ENCODEURL(F19)&amp;"&amp;su="&amp;_xlfn.ENCODEURL(N19)&amp;"&amp;body="&amp;_xlfn.ENCODEURL(O19),"mailto:"&amp;F19&amp;"?subject="&amp;_xlfn.ENCODEURL(N19)&amp;"&amp;body="&amp;_xlfn.ENCODEURL(O19)),"Write email"))</f>
        <v/>
      </c>
      <c r="E19" s="17"/>
      <c r="F19" s="17"/>
      <c r="G19" s="20"/>
      <c r="H19" s="17"/>
      <c r="I19" s="21"/>
      <c r="J19" s="17"/>
      <c r="K19" s="17"/>
      <c r="L19" s="18" t="str">
        <f aca="true">IF(OR(I19="",J19&lt;&gt;"Unpaid"),"",TODAY()-I19)</f>
        <v/>
      </c>
      <c r="M19" s="17"/>
      <c r="N19" s="0" t="str">
        <f aca="false">IF(OR(C19="",C19="Call them"),"",SUBSTITUTE(SUBSTITUTE(SUBSTITUTE(SUBSTITUTE(SUBSTITUTE(SUBSTITUTE(SUBSTITUTE(SUBSTITUTE(SUBSTITUTE(INDEX(Templates!$C$2:$C$5,P19),"{contact}",IF(E19="","there",E19)),"{client}",B19),"{invoice}",A19),"{amount}",TEXT(G19,"#,##0.00")),"{currency}",H19),"{due_date}",TEXT(I19,"d mmm yyyy")),"{days_overdue}",MAX(0,L19)),"{sender}",Settings!$B$2),"{business}",Settings!$B$3))</f>
        <v/>
      </c>
      <c r="O19" s="0" t="str">
        <f aca="false">IF(OR(C19="",C19="Call them"),"",SUBSTITUTE(SUBSTITUTE(SUBSTITUTE(SUBSTITUTE(SUBSTITUTE(SUBSTITUTE(SUBSTITUTE(SUBSTITUTE(SUBSTITUTE(INDEX(Templates!$D$2:$D$5,P19),"{contact}",IF(E19="","there",E19)),"{client}",B19),"{invoice}",A19),"{amount}",TEXT(G19,"#,##0.00")),"{currency}",H19),"{due_date}",TEXT(I19,"d mmm yyyy")),"{days_overdue}",MAX(0,L19)),"{sender}",Settings!$B$2),"{business}",Settings!$B$3))</f>
        <v/>
      </c>
      <c r="P19" s="19" t="n">
        <f aca="false">IF(OR(A19="",J19&lt;&gt;"Unpaid",I19=""),0,IF(L19&gt;=Settings!$B$8,4,IF(L19&gt;=Settings!$B$7,3,IF(L19&gt;=0,2,IF(L19&gt;=-Settings!$B$6,1,0)))))</f>
        <v>0</v>
      </c>
    </row>
    <row r="20" customFormat="false" ht="15" hidden="false" customHeight="false" outlineLevel="0" collapsed="false">
      <c r="A20" s="17"/>
      <c r="B20" s="17"/>
      <c r="C20" s="13" t="str">
        <f aca="false">IF(P20=0,"",IF(P20&gt;IFERROR(MATCH(K20,Templates!$A$2:$A$5,0),0),INDEX(Templates!$A$2:$A$5,P20),IF(AND(P20=4,L20&gt;=Settings!$B$8+7),"Call them","")))</f>
        <v/>
      </c>
      <c r="D20" s="14" t="str">
        <f aca="false">IF(N20="","",HYPERLINK(IF(Settings!$B$4="Gmail","https://mail.google.com/mail/?"&amp;IF(Settings!$B$5="","","authuser="&amp;_xlfn.ENCODEURL(Settings!$B$5)&amp;"&amp;")&amp;"view=cm&amp;fs=1&amp;to="&amp;_xlfn.ENCODEURL(F20)&amp;"&amp;su="&amp;_xlfn.ENCODEURL(N20)&amp;"&amp;body="&amp;_xlfn.ENCODEURL(O20),"mailto:"&amp;F20&amp;"?subject="&amp;_xlfn.ENCODEURL(N20)&amp;"&amp;body="&amp;_xlfn.ENCODEURL(O20)),"Write email"))</f>
        <v/>
      </c>
      <c r="E20" s="17"/>
      <c r="F20" s="17"/>
      <c r="G20" s="20"/>
      <c r="H20" s="17"/>
      <c r="I20" s="21"/>
      <c r="J20" s="17"/>
      <c r="K20" s="17"/>
      <c r="L20" s="18" t="str">
        <f aca="true">IF(OR(I20="",J20&lt;&gt;"Unpaid"),"",TODAY()-I20)</f>
        <v/>
      </c>
      <c r="M20" s="17"/>
      <c r="N20" s="0" t="str">
        <f aca="false">IF(OR(C20="",C20="Call them"),"",SUBSTITUTE(SUBSTITUTE(SUBSTITUTE(SUBSTITUTE(SUBSTITUTE(SUBSTITUTE(SUBSTITUTE(SUBSTITUTE(SUBSTITUTE(INDEX(Templates!$C$2:$C$5,P20),"{contact}",IF(E20="","there",E20)),"{client}",B20),"{invoice}",A20),"{amount}",TEXT(G20,"#,##0.00")),"{currency}",H20),"{due_date}",TEXT(I20,"d mmm yyyy")),"{days_overdue}",MAX(0,L20)),"{sender}",Settings!$B$2),"{business}",Settings!$B$3))</f>
        <v/>
      </c>
      <c r="O20" s="0" t="str">
        <f aca="false">IF(OR(C20="",C20="Call them"),"",SUBSTITUTE(SUBSTITUTE(SUBSTITUTE(SUBSTITUTE(SUBSTITUTE(SUBSTITUTE(SUBSTITUTE(SUBSTITUTE(SUBSTITUTE(INDEX(Templates!$D$2:$D$5,P20),"{contact}",IF(E20="","there",E20)),"{client}",B20),"{invoice}",A20),"{amount}",TEXT(G20,"#,##0.00")),"{currency}",H20),"{due_date}",TEXT(I20,"d mmm yyyy")),"{days_overdue}",MAX(0,L20)),"{sender}",Settings!$B$2),"{business}",Settings!$B$3))</f>
        <v/>
      </c>
      <c r="P20" s="19" t="n">
        <f aca="false">IF(OR(A20="",J20&lt;&gt;"Unpaid",I20=""),0,IF(L20&gt;=Settings!$B$8,4,IF(L20&gt;=Settings!$B$7,3,IF(L20&gt;=0,2,IF(L20&gt;=-Settings!$B$6,1,0)))))</f>
        <v>0</v>
      </c>
    </row>
    <row r="21" customFormat="false" ht="15" hidden="false" customHeight="false" outlineLevel="0" collapsed="false">
      <c r="A21" s="17"/>
      <c r="B21" s="17"/>
      <c r="C21" s="13" t="str">
        <f aca="false">IF(P21=0,"",IF(P21&gt;IFERROR(MATCH(K21,Templates!$A$2:$A$5,0),0),INDEX(Templates!$A$2:$A$5,P21),IF(AND(P21=4,L21&gt;=Settings!$B$8+7),"Call them","")))</f>
        <v/>
      </c>
      <c r="D21" s="14" t="str">
        <f aca="false">IF(N21="","",HYPERLINK(IF(Settings!$B$4="Gmail","https://mail.google.com/mail/?"&amp;IF(Settings!$B$5="","","authuser="&amp;_xlfn.ENCODEURL(Settings!$B$5)&amp;"&amp;")&amp;"view=cm&amp;fs=1&amp;to="&amp;_xlfn.ENCODEURL(F21)&amp;"&amp;su="&amp;_xlfn.ENCODEURL(N21)&amp;"&amp;body="&amp;_xlfn.ENCODEURL(O21),"mailto:"&amp;F21&amp;"?subject="&amp;_xlfn.ENCODEURL(N21)&amp;"&amp;body="&amp;_xlfn.ENCODEURL(O21)),"Write email"))</f>
        <v/>
      </c>
      <c r="E21" s="17"/>
      <c r="F21" s="17"/>
      <c r="G21" s="20"/>
      <c r="H21" s="17"/>
      <c r="I21" s="21"/>
      <c r="J21" s="17"/>
      <c r="K21" s="17"/>
      <c r="L21" s="18" t="str">
        <f aca="true">IF(OR(I21="",J21&lt;&gt;"Unpaid"),"",TODAY()-I21)</f>
        <v/>
      </c>
      <c r="M21" s="17"/>
      <c r="N21" s="0" t="str">
        <f aca="false">IF(OR(C21="",C21="Call them"),"",SUBSTITUTE(SUBSTITUTE(SUBSTITUTE(SUBSTITUTE(SUBSTITUTE(SUBSTITUTE(SUBSTITUTE(SUBSTITUTE(SUBSTITUTE(INDEX(Templates!$C$2:$C$5,P21),"{contact}",IF(E21="","there",E21)),"{client}",B21),"{invoice}",A21),"{amount}",TEXT(G21,"#,##0.00")),"{currency}",H21),"{due_date}",TEXT(I21,"d mmm yyyy")),"{days_overdue}",MAX(0,L21)),"{sender}",Settings!$B$2),"{business}",Settings!$B$3))</f>
        <v/>
      </c>
      <c r="O21" s="0" t="str">
        <f aca="false">IF(OR(C21="",C21="Call them"),"",SUBSTITUTE(SUBSTITUTE(SUBSTITUTE(SUBSTITUTE(SUBSTITUTE(SUBSTITUTE(SUBSTITUTE(SUBSTITUTE(SUBSTITUTE(INDEX(Templates!$D$2:$D$5,P21),"{contact}",IF(E21="","there",E21)),"{client}",B21),"{invoice}",A21),"{amount}",TEXT(G21,"#,##0.00")),"{currency}",H21),"{due_date}",TEXT(I21,"d mmm yyyy")),"{days_overdue}",MAX(0,L21)),"{sender}",Settings!$B$2),"{business}",Settings!$B$3))</f>
        <v/>
      </c>
      <c r="P21" s="19" t="n">
        <f aca="false">IF(OR(A21="",J21&lt;&gt;"Unpaid",I21=""),0,IF(L21&gt;=Settings!$B$8,4,IF(L21&gt;=Settings!$B$7,3,IF(L21&gt;=0,2,IF(L21&gt;=-Settings!$B$6,1,0)))))</f>
        <v>0</v>
      </c>
    </row>
    <row r="22" customFormat="false" ht="15" hidden="false" customHeight="false" outlineLevel="0" collapsed="false">
      <c r="A22" s="17"/>
      <c r="B22" s="17"/>
      <c r="C22" s="13" t="str">
        <f aca="false">IF(P22=0,"",IF(P22&gt;IFERROR(MATCH(K22,Templates!$A$2:$A$5,0),0),INDEX(Templates!$A$2:$A$5,P22),IF(AND(P22=4,L22&gt;=Settings!$B$8+7),"Call them","")))</f>
        <v/>
      </c>
      <c r="D22" s="14" t="str">
        <f aca="false">IF(N22="","",HYPERLINK(IF(Settings!$B$4="Gmail","https://mail.google.com/mail/?"&amp;IF(Settings!$B$5="","","authuser="&amp;_xlfn.ENCODEURL(Settings!$B$5)&amp;"&amp;")&amp;"view=cm&amp;fs=1&amp;to="&amp;_xlfn.ENCODEURL(F22)&amp;"&amp;su="&amp;_xlfn.ENCODEURL(N22)&amp;"&amp;body="&amp;_xlfn.ENCODEURL(O22),"mailto:"&amp;F22&amp;"?subject="&amp;_xlfn.ENCODEURL(N22)&amp;"&amp;body="&amp;_xlfn.ENCODEURL(O22)),"Write email"))</f>
        <v/>
      </c>
      <c r="E22" s="17"/>
      <c r="F22" s="17"/>
      <c r="G22" s="20"/>
      <c r="H22" s="17"/>
      <c r="I22" s="21"/>
      <c r="J22" s="17"/>
      <c r="K22" s="17"/>
      <c r="L22" s="18" t="str">
        <f aca="true">IF(OR(I22="",J22&lt;&gt;"Unpaid"),"",TODAY()-I22)</f>
        <v/>
      </c>
      <c r="M22" s="17"/>
      <c r="N22" s="0" t="str">
        <f aca="false">IF(OR(C22="",C22="Call them"),"",SUBSTITUTE(SUBSTITUTE(SUBSTITUTE(SUBSTITUTE(SUBSTITUTE(SUBSTITUTE(SUBSTITUTE(SUBSTITUTE(SUBSTITUTE(INDEX(Templates!$C$2:$C$5,P22),"{contact}",IF(E22="","there",E22)),"{client}",B22),"{invoice}",A22),"{amount}",TEXT(G22,"#,##0.00")),"{currency}",H22),"{due_date}",TEXT(I22,"d mmm yyyy")),"{days_overdue}",MAX(0,L22)),"{sender}",Settings!$B$2),"{business}",Settings!$B$3))</f>
        <v/>
      </c>
      <c r="O22" s="0" t="str">
        <f aca="false">IF(OR(C22="",C22="Call them"),"",SUBSTITUTE(SUBSTITUTE(SUBSTITUTE(SUBSTITUTE(SUBSTITUTE(SUBSTITUTE(SUBSTITUTE(SUBSTITUTE(SUBSTITUTE(INDEX(Templates!$D$2:$D$5,P22),"{contact}",IF(E22="","there",E22)),"{client}",B22),"{invoice}",A22),"{amount}",TEXT(G22,"#,##0.00")),"{currency}",H22),"{due_date}",TEXT(I22,"d mmm yyyy")),"{days_overdue}",MAX(0,L22)),"{sender}",Settings!$B$2),"{business}",Settings!$B$3))</f>
        <v/>
      </c>
      <c r="P22" s="19" t="n">
        <f aca="false">IF(OR(A22="",J22&lt;&gt;"Unpaid",I22=""),0,IF(L22&gt;=Settings!$B$8,4,IF(L22&gt;=Settings!$B$7,3,IF(L22&gt;=0,2,IF(L22&gt;=-Settings!$B$6,1,0)))))</f>
        <v>0</v>
      </c>
    </row>
    <row r="23" customFormat="false" ht="15" hidden="false" customHeight="false" outlineLevel="0" collapsed="false">
      <c r="A23" s="17"/>
      <c r="B23" s="17"/>
      <c r="C23" s="13" t="str">
        <f aca="false">IF(P23=0,"",IF(P23&gt;IFERROR(MATCH(K23,Templates!$A$2:$A$5,0),0),INDEX(Templates!$A$2:$A$5,P23),IF(AND(P23=4,L23&gt;=Settings!$B$8+7),"Call them","")))</f>
        <v/>
      </c>
      <c r="D23" s="14" t="str">
        <f aca="false">IF(N23="","",HYPERLINK(IF(Settings!$B$4="Gmail","https://mail.google.com/mail/?"&amp;IF(Settings!$B$5="","","authuser="&amp;_xlfn.ENCODEURL(Settings!$B$5)&amp;"&amp;")&amp;"view=cm&amp;fs=1&amp;to="&amp;_xlfn.ENCODEURL(F23)&amp;"&amp;su="&amp;_xlfn.ENCODEURL(N23)&amp;"&amp;body="&amp;_xlfn.ENCODEURL(O23),"mailto:"&amp;F23&amp;"?subject="&amp;_xlfn.ENCODEURL(N23)&amp;"&amp;body="&amp;_xlfn.ENCODEURL(O23)),"Write email"))</f>
        <v/>
      </c>
      <c r="E23" s="17"/>
      <c r="F23" s="17"/>
      <c r="G23" s="20"/>
      <c r="H23" s="17"/>
      <c r="I23" s="21"/>
      <c r="J23" s="17"/>
      <c r="K23" s="17"/>
      <c r="L23" s="18" t="str">
        <f aca="true">IF(OR(I23="",J23&lt;&gt;"Unpaid"),"",TODAY()-I23)</f>
        <v/>
      </c>
      <c r="M23" s="17"/>
      <c r="N23" s="0" t="str">
        <f aca="false">IF(OR(C23="",C23="Call them"),"",SUBSTITUTE(SUBSTITUTE(SUBSTITUTE(SUBSTITUTE(SUBSTITUTE(SUBSTITUTE(SUBSTITUTE(SUBSTITUTE(SUBSTITUTE(INDEX(Templates!$C$2:$C$5,P23),"{contact}",IF(E23="","there",E23)),"{client}",B23),"{invoice}",A23),"{amount}",TEXT(G23,"#,##0.00")),"{currency}",H23),"{due_date}",TEXT(I23,"d mmm yyyy")),"{days_overdue}",MAX(0,L23)),"{sender}",Settings!$B$2),"{business}",Settings!$B$3))</f>
        <v/>
      </c>
      <c r="O23" s="0" t="str">
        <f aca="false">IF(OR(C23="",C23="Call them"),"",SUBSTITUTE(SUBSTITUTE(SUBSTITUTE(SUBSTITUTE(SUBSTITUTE(SUBSTITUTE(SUBSTITUTE(SUBSTITUTE(SUBSTITUTE(INDEX(Templates!$D$2:$D$5,P23),"{contact}",IF(E23="","there",E23)),"{client}",B23),"{invoice}",A23),"{amount}",TEXT(G23,"#,##0.00")),"{currency}",H23),"{due_date}",TEXT(I23,"d mmm yyyy")),"{days_overdue}",MAX(0,L23)),"{sender}",Settings!$B$2),"{business}",Settings!$B$3))</f>
        <v/>
      </c>
      <c r="P23" s="19" t="n">
        <f aca="false">IF(OR(A23="",J23&lt;&gt;"Unpaid",I23=""),0,IF(L23&gt;=Settings!$B$8,4,IF(L23&gt;=Settings!$B$7,3,IF(L23&gt;=0,2,IF(L23&gt;=-Settings!$B$6,1,0)))))</f>
        <v>0</v>
      </c>
    </row>
    <row r="24" customFormat="false" ht="15" hidden="false" customHeight="false" outlineLevel="0" collapsed="false">
      <c r="A24" s="17"/>
      <c r="B24" s="17"/>
      <c r="C24" s="13" t="str">
        <f aca="false">IF(P24=0,"",IF(P24&gt;IFERROR(MATCH(K24,Templates!$A$2:$A$5,0),0),INDEX(Templates!$A$2:$A$5,P24),IF(AND(P24=4,L24&gt;=Settings!$B$8+7),"Call them","")))</f>
        <v/>
      </c>
      <c r="D24" s="14" t="str">
        <f aca="false">IF(N24="","",HYPERLINK(IF(Settings!$B$4="Gmail","https://mail.google.com/mail/?"&amp;IF(Settings!$B$5="","","authuser="&amp;_xlfn.ENCODEURL(Settings!$B$5)&amp;"&amp;")&amp;"view=cm&amp;fs=1&amp;to="&amp;_xlfn.ENCODEURL(F24)&amp;"&amp;su="&amp;_xlfn.ENCODEURL(N24)&amp;"&amp;body="&amp;_xlfn.ENCODEURL(O24),"mailto:"&amp;F24&amp;"?subject="&amp;_xlfn.ENCODEURL(N24)&amp;"&amp;body="&amp;_xlfn.ENCODEURL(O24)),"Write email"))</f>
        <v/>
      </c>
      <c r="E24" s="17"/>
      <c r="F24" s="17"/>
      <c r="G24" s="20"/>
      <c r="H24" s="17"/>
      <c r="I24" s="21"/>
      <c r="J24" s="17"/>
      <c r="K24" s="17"/>
      <c r="L24" s="18" t="str">
        <f aca="true">IF(OR(I24="",J24&lt;&gt;"Unpaid"),"",TODAY()-I24)</f>
        <v/>
      </c>
      <c r="M24" s="17"/>
      <c r="N24" s="0" t="str">
        <f aca="false">IF(OR(C24="",C24="Call them"),"",SUBSTITUTE(SUBSTITUTE(SUBSTITUTE(SUBSTITUTE(SUBSTITUTE(SUBSTITUTE(SUBSTITUTE(SUBSTITUTE(SUBSTITUTE(INDEX(Templates!$C$2:$C$5,P24),"{contact}",IF(E24="","there",E24)),"{client}",B24),"{invoice}",A24),"{amount}",TEXT(G24,"#,##0.00")),"{currency}",H24),"{due_date}",TEXT(I24,"d mmm yyyy")),"{days_overdue}",MAX(0,L24)),"{sender}",Settings!$B$2),"{business}",Settings!$B$3))</f>
        <v/>
      </c>
      <c r="O24" s="0" t="str">
        <f aca="false">IF(OR(C24="",C24="Call them"),"",SUBSTITUTE(SUBSTITUTE(SUBSTITUTE(SUBSTITUTE(SUBSTITUTE(SUBSTITUTE(SUBSTITUTE(SUBSTITUTE(SUBSTITUTE(INDEX(Templates!$D$2:$D$5,P24),"{contact}",IF(E24="","there",E24)),"{client}",B24),"{invoice}",A24),"{amount}",TEXT(G24,"#,##0.00")),"{currency}",H24),"{due_date}",TEXT(I24,"d mmm yyyy")),"{days_overdue}",MAX(0,L24)),"{sender}",Settings!$B$2),"{business}",Settings!$B$3))</f>
        <v/>
      </c>
      <c r="P24" s="19" t="n">
        <f aca="false">IF(OR(A24="",J24&lt;&gt;"Unpaid",I24=""),0,IF(L24&gt;=Settings!$B$8,4,IF(L24&gt;=Settings!$B$7,3,IF(L24&gt;=0,2,IF(L24&gt;=-Settings!$B$6,1,0)))))</f>
        <v>0</v>
      </c>
    </row>
    <row r="25" customFormat="false" ht="15" hidden="false" customHeight="false" outlineLevel="0" collapsed="false">
      <c r="A25" s="17"/>
      <c r="B25" s="17"/>
      <c r="C25" s="13" t="str">
        <f aca="false">IF(P25=0,"",IF(P25&gt;IFERROR(MATCH(K25,Templates!$A$2:$A$5,0),0),INDEX(Templates!$A$2:$A$5,P25),IF(AND(P25=4,L25&gt;=Settings!$B$8+7),"Call them","")))</f>
        <v/>
      </c>
      <c r="D25" s="14" t="str">
        <f aca="false">IF(N25="","",HYPERLINK(IF(Settings!$B$4="Gmail","https://mail.google.com/mail/?"&amp;IF(Settings!$B$5="","","authuser="&amp;_xlfn.ENCODEURL(Settings!$B$5)&amp;"&amp;")&amp;"view=cm&amp;fs=1&amp;to="&amp;_xlfn.ENCODEURL(F25)&amp;"&amp;su="&amp;_xlfn.ENCODEURL(N25)&amp;"&amp;body="&amp;_xlfn.ENCODEURL(O25),"mailto:"&amp;F25&amp;"?subject="&amp;_xlfn.ENCODEURL(N25)&amp;"&amp;body="&amp;_xlfn.ENCODEURL(O25)),"Write email"))</f>
        <v/>
      </c>
      <c r="E25" s="17"/>
      <c r="F25" s="17"/>
      <c r="G25" s="20"/>
      <c r="H25" s="17"/>
      <c r="I25" s="21"/>
      <c r="J25" s="17"/>
      <c r="K25" s="17"/>
      <c r="L25" s="18" t="str">
        <f aca="true">IF(OR(I25="",J25&lt;&gt;"Unpaid"),"",TODAY()-I25)</f>
        <v/>
      </c>
      <c r="M25" s="17"/>
      <c r="N25" s="0" t="str">
        <f aca="false">IF(OR(C25="",C25="Call them"),"",SUBSTITUTE(SUBSTITUTE(SUBSTITUTE(SUBSTITUTE(SUBSTITUTE(SUBSTITUTE(SUBSTITUTE(SUBSTITUTE(SUBSTITUTE(INDEX(Templates!$C$2:$C$5,P25),"{contact}",IF(E25="","there",E25)),"{client}",B25),"{invoice}",A25),"{amount}",TEXT(G25,"#,##0.00")),"{currency}",H25),"{due_date}",TEXT(I25,"d mmm yyyy")),"{days_overdue}",MAX(0,L25)),"{sender}",Settings!$B$2),"{business}",Settings!$B$3))</f>
        <v/>
      </c>
      <c r="O25" s="0" t="str">
        <f aca="false">IF(OR(C25="",C25="Call them"),"",SUBSTITUTE(SUBSTITUTE(SUBSTITUTE(SUBSTITUTE(SUBSTITUTE(SUBSTITUTE(SUBSTITUTE(SUBSTITUTE(SUBSTITUTE(INDEX(Templates!$D$2:$D$5,P25),"{contact}",IF(E25="","there",E25)),"{client}",B25),"{invoice}",A25),"{amount}",TEXT(G25,"#,##0.00")),"{currency}",H25),"{due_date}",TEXT(I25,"d mmm yyyy")),"{days_overdue}",MAX(0,L25)),"{sender}",Settings!$B$2),"{business}",Settings!$B$3))</f>
        <v/>
      </c>
      <c r="P25" s="19" t="n">
        <f aca="false">IF(OR(A25="",J25&lt;&gt;"Unpaid",I25=""),0,IF(L25&gt;=Settings!$B$8,4,IF(L25&gt;=Settings!$B$7,3,IF(L25&gt;=0,2,IF(L25&gt;=-Settings!$B$6,1,0)))))</f>
        <v>0</v>
      </c>
    </row>
    <row r="26" customFormat="false" ht="15" hidden="false" customHeight="false" outlineLevel="0" collapsed="false">
      <c r="A26" s="17"/>
      <c r="B26" s="17"/>
      <c r="C26" s="13" t="str">
        <f aca="false">IF(P26=0,"",IF(P26&gt;IFERROR(MATCH(K26,Templates!$A$2:$A$5,0),0),INDEX(Templates!$A$2:$A$5,P26),IF(AND(P26=4,L26&gt;=Settings!$B$8+7),"Call them","")))</f>
        <v/>
      </c>
      <c r="D26" s="14" t="str">
        <f aca="false">IF(N26="","",HYPERLINK(IF(Settings!$B$4="Gmail","https://mail.google.com/mail/?"&amp;IF(Settings!$B$5="","","authuser="&amp;_xlfn.ENCODEURL(Settings!$B$5)&amp;"&amp;")&amp;"view=cm&amp;fs=1&amp;to="&amp;_xlfn.ENCODEURL(F26)&amp;"&amp;su="&amp;_xlfn.ENCODEURL(N26)&amp;"&amp;body="&amp;_xlfn.ENCODEURL(O26),"mailto:"&amp;F26&amp;"?subject="&amp;_xlfn.ENCODEURL(N26)&amp;"&amp;body="&amp;_xlfn.ENCODEURL(O26)),"Write email"))</f>
        <v/>
      </c>
      <c r="E26" s="17"/>
      <c r="F26" s="17"/>
      <c r="G26" s="20"/>
      <c r="H26" s="17"/>
      <c r="I26" s="21"/>
      <c r="J26" s="17"/>
      <c r="K26" s="17"/>
      <c r="L26" s="18" t="str">
        <f aca="true">IF(OR(I26="",J26&lt;&gt;"Unpaid"),"",TODAY()-I26)</f>
        <v/>
      </c>
      <c r="M26" s="17"/>
      <c r="N26" s="0" t="str">
        <f aca="false">IF(OR(C26="",C26="Call them"),"",SUBSTITUTE(SUBSTITUTE(SUBSTITUTE(SUBSTITUTE(SUBSTITUTE(SUBSTITUTE(SUBSTITUTE(SUBSTITUTE(SUBSTITUTE(INDEX(Templates!$C$2:$C$5,P26),"{contact}",IF(E26="","there",E26)),"{client}",B26),"{invoice}",A26),"{amount}",TEXT(G26,"#,##0.00")),"{currency}",H26),"{due_date}",TEXT(I26,"d mmm yyyy")),"{days_overdue}",MAX(0,L26)),"{sender}",Settings!$B$2),"{business}",Settings!$B$3))</f>
        <v/>
      </c>
      <c r="O26" s="0" t="str">
        <f aca="false">IF(OR(C26="",C26="Call them"),"",SUBSTITUTE(SUBSTITUTE(SUBSTITUTE(SUBSTITUTE(SUBSTITUTE(SUBSTITUTE(SUBSTITUTE(SUBSTITUTE(SUBSTITUTE(INDEX(Templates!$D$2:$D$5,P26),"{contact}",IF(E26="","there",E26)),"{client}",B26),"{invoice}",A26),"{amount}",TEXT(G26,"#,##0.00")),"{currency}",H26),"{due_date}",TEXT(I26,"d mmm yyyy")),"{days_overdue}",MAX(0,L26)),"{sender}",Settings!$B$2),"{business}",Settings!$B$3))</f>
        <v/>
      </c>
      <c r="P26" s="19" t="n">
        <f aca="false">IF(OR(A26="",J26&lt;&gt;"Unpaid",I26=""),0,IF(L26&gt;=Settings!$B$8,4,IF(L26&gt;=Settings!$B$7,3,IF(L26&gt;=0,2,IF(L26&gt;=-Settings!$B$6,1,0)))))</f>
        <v>0</v>
      </c>
    </row>
    <row r="27" customFormat="false" ht="15" hidden="false" customHeight="false" outlineLevel="0" collapsed="false">
      <c r="A27" s="17"/>
      <c r="B27" s="17"/>
      <c r="C27" s="13" t="str">
        <f aca="false">IF(P27=0,"",IF(P27&gt;IFERROR(MATCH(K27,Templates!$A$2:$A$5,0),0),INDEX(Templates!$A$2:$A$5,P27),IF(AND(P27=4,L27&gt;=Settings!$B$8+7),"Call them","")))</f>
        <v/>
      </c>
      <c r="D27" s="14" t="str">
        <f aca="false">IF(N27="","",HYPERLINK(IF(Settings!$B$4="Gmail","https://mail.google.com/mail/?"&amp;IF(Settings!$B$5="","","authuser="&amp;_xlfn.ENCODEURL(Settings!$B$5)&amp;"&amp;")&amp;"view=cm&amp;fs=1&amp;to="&amp;_xlfn.ENCODEURL(F27)&amp;"&amp;su="&amp;_xlfn.ENCODEURL(N27)&amp;"&amp;body="&amp;_xlfn.ENCODEURL(O27),"mailto:"&amp;F27&amp;"?subject="&amp;_xlfn.ENCODEURL(N27)&amp;"&amp;body="&amp;_xlfn.ENCODEURL(O27)),"Write email"))</f>
        <v/>
      </c>
      <c r="E27" s="17"/>
      <c r="F27" s="17"/>
      <c r="G27" s="20"/>
      <c r="H27" s="17"/>
      <c r="I27" s="21"/>
      <c r="J27" s="17"/>
      <c r="K27" s="17"/>
      <c r="L27" s="18" t="str">
        <f aca="true">IF(OR(I27="",J27&lt;&gt;"Unpaid"),"",TODAY()-I27)</f>
        <v/>
      </c>
      <c r="M27" s="17"/>
      <c r="N27" s="0" t="str">
        <f aca="false">IF(OR(C27="",C27="Call them"),"",SUBSTITUTE(SUBSTITUTE(SUBSTITUTE(SUBSTITUTE(SUBSTITUTE(SUBSTITUTE(SUBSTITUTE(SUBSTITUTE(SUBSTITUTE(INDEX(Templates!$C$2:$C$5,P27),"{contact}",IF(E27="","there",E27)),"{client}",B27),"{invoice}",A27),"{amount}",TEXT(G27,"#,##0.00")),"{currency}",H27),"{due_date}",TEXT(I27,"d mmm yyyy")),"{days_overdue}",MAX(0,L27)),"{sender}",Settings!$B$2),"{business}",Settings!$B$3))</f>
        <v/>
      </c>
      <c r="O27" s="0" t="str">
        <f aca="false">IF(OR(C27="",C27="Call them"),"",SUBSTITUTE(SUBSTITUTE(SUBSTITUTE(SUBSTITUTE(SUBSTITUTE(SUBSTITUTE(SUBSTITUTE(SUBSTITUTE(SUBSTITUTE(INDEX(Templates!$D$2:$D$5,P27),"{contact}",IF(E27="","there",E27)),"{client}",B27),"{invoice}",A27),"{amount}",TEXT(G27,"#,##0.00")),"{currency}",H27),"{due_date}",TEXT(I27,"d mmm yyyy")),"{days_overdue}",MAX(0,L27)),"{sender}",Settings!$B$2),"{business}",Settings!$B$3))</f>
        <v/>
      </c>
      <c r="P27" s="19" t="n">
        <f aca="false">IF(OR(A27="",J27&lt;&gt;"Unpaid",I27=""),0,IF(L27&gt;=Settings!$B$8,4,IF(L27&gt;=Settings!$B$7,3,IF(L27&gt;=0,2,IF(L27&gt;=-Settings!$B$6,1,0)))))</f>
        <v>0</v>
      </c>
    </row>
    <row r="28" customFormat="false" ht="15" hidden="false" customHeight="false" outlineLevel="0" collapsed="false">
      <c r="A28" s="17"/>
      <c r="B28" s="17"/>
      <c r="C28" s="13" t="str">
        <f aca="false">IF(P28=0,"",IF(P28&gt;IFERROR(MATCH(K28,Templates!$A$2:$A$5,0),0),INDEX(Templates!$A$2:$A$5,P28),IF(AND(P28=4,L28&gt;=Settings!$B$8+7),"Call them","")))</f>
        <v/>
      </c>
      <c r="D28" s="14" t="str">
        <f aca="false">IF(N28="","",HYPERLINK(IF(Settings!$B$4="Gmail","https://mail.google.com/mail/?"&amp;IF(Settings!$B$5="","","authuser="&amp;_xlfn.ENCODEURL(Settings!$B$5)&amp;"&amp;")&amp;"view=cm&amp;fs=1&amp;to="&amp;_xlfn.ENCODEURL(F28)&amp;"&amp;su="&amp;_xlfn.ENCODEURL(N28)&amp;"&amp;body="&amp;_xlfn.ENCODEURL(O28),"mailto:"&amp;F28&amp;"?subject="&amp;_xlfn.ENCODEURL(N28)&amp;"&amp;body="&amp;_xlfn.ENCODEURL(O28)),"Write email"))</f>
        <v/>
      </c>
      <c r="E28" s="17"/>
      <c r="F28" s="17"/>
      <c r="G28" s="20"/>
      <c r="H28" s="17"/>
      <c r="I28" s="21"/>
      <c r="J28" s="17"/>
      <c r="K28" s="17"/>
      <c r="L28" s="18" t="str">
        <f aca="true">IF(OR(I28="",J28&lt;&gt;"Unpaid"),"",TODAY()-I28)</f>
        <v/>
      </c>
      <c r="M28" s="17"/>
      <c r="N28" s="0" t="str">
        <f aca="false">IF(OR(C28="",C28="Call them"),"",SUBSTITUTE(SUBSTITUTE(SUBSTITUTE(SUBSTITUTE(SUBSTITUTE(SUBSTITUTE(SUBSTITUTE(SUBSTITUTE(SUBSTITUTE(INDEX(Templates!$C$2:$C$5,P28),"{contact}",IF(E28="","there",E28)),"{client}",B28),"{invoice}",A28),"{amount}",TEXT(G28,"#,##0.00")),"{currency}",H28),"{due_date}",TEXT(I28,"d mmm yyyy")),"{days_overdue}",MAX(0,L28)),"{sender}",Settings!$B$2),"{business}",Settings!$B$3))</f>
        <v/>
      </c>
      <c r="O28" s="0" t="str">
        <f aca="false">IF(OR(C28="",C28="Call them"),"",SUBSTITUTE(SUBSTITUTE(SUBSTITUTE(SUBSTITUTE(SUBSTITUTE(SUBSTITUTE(SUBSTITUTE(SUBSTITUTE(SUBSTITUTE(INDEX(Templates!$D$2:$D$5,P28),"{contact}",IF(E28="","there",E28)),"{client}",B28),"{invoice}",A28),"{amount}",TEXT(G28,"#,##0.00")),"{currency}",H28),"{due_date}",TEXT(I28,"d mmm yyyy")),"{days_overdue}",MAX(0,L28)),"{sender}",Settings!$B$2),"{business}",Settings!$B$3))</f>
        <v/>
      </c>
      <c r="P28" s="19" t="n">
        <f aca="false">IF(OR(A28="",J28&lt;&gt;"Unpaid",I28=""),0,IF(L28&gt;=Settings!$B$8,4,IF(L28&gt;=Settings!$B$7,3,IF(L28&gt;=0,2,IF(L28&gt;=-Settings!$B$6,1,0)))))</f>
        <v>0</v>
      </c>
    </row>
    <row r="29" customFormat="false" ht="15" hidden="false" customHeight="false" outlineLevel="0" collapsed="false">
      <c r="A29" s="17"/>
      <c r="B29" s="17"/>
      <c r="C29" s="13" t="str">
        <f aca="false">IF(P29=0,"",IF(P29&gt;IFERROR(MATCH(K29,Templates!$A$2:$A$5,0),0),INDEX(Templates!$A$2:$A$5,P29),IF(AND(P29=4,L29&gt;=Settings!$B$8+7),"Call them","")))</f>
        <v/>
      </c>
      <c r="D29" s="14" t="str">
        <f aca="false">IF(N29="","",HYPERLINK(IF(Settings!$B$4="Gmail","https://mail.google.com/mail/?"&amp;IF(Settings!$B$5="","","authuser="&amp;_xlfn.ENCODEURL(Settings!$B$5)&amp;"&amp;")&amp;"view=cm&amp;fs=1&amp;to="&amp;_xlfn.ENCODEURL(F29)&amp;"&amp;su="&amp;_xlfn.ENCODEURL(N29)&amp;"&amp;body="&amp;_xlfn.ENCODEURL(O29),"mailto:"&amp;F29&amp;"?subject="&amp;_xlfn.ENCODEURL(N29)&amp;"&amp;body="&amp;_xlfn.ENCODEURL(O29)),"Write email"))</f>
        <v/>
      </c>
      <c r="E29" s="17"/>
      <c r="F29" s="17"/>
      <c r="G29" s="20"/>
      <c r="H29" s="17"/>
      <c r="I29" s="21"/>
      <c r="J29" s="17"/>
      <c r="K29" s="17"/>
      <c r="L29" s="18" t="str">
        <f aca="true">IF(OR(I29="",J29&lt;&gt;"Unpaid"),"",TODAY()-I29)</f>
        <v/>
      </c>
      <c r="M29" s="17"/>
      <c r="N29" s="0" t="str">
        <f aca="false">IF(OR(C29="",C29="Call them"),"",SUBSTITUTE(SUBSTITUTE(SUBSTITUTE(SUBSTITUTE(SUBSTITUTE(SUBSTITUTE(SUBSTITUTE(SUBSTITUTE(SUBSTITUTE(INDEX(Templates!$C$2:$C$5,P29),"{contact}",IF(E29="","there",E29)),"{client}",B29),"{invoice}",A29),"{amount}",TEXT(G29,"#,##0.00")),"{currency}",H29),"{due_date}",TEXT(I29,"d mmm yyyy")),"{days_overdue}",MAX(0,L29)),"{sender}",Settings!$B$2),"{business}",Settings!$B$3))</f>
        <v/>
      </c>
      <c r="O29" s="0" t="str">
        <f aca="false">IF(OR(C29="",C29="Call them"),"",SUBSTITUTE(SUBSTITUTE(SUBSTITUTE(SUBSTITUTE(SUBSTITUTE(SUBSTITUTE(SUBSTITUTE(SUBSTITUTE(SUBSTITUTE(INDEX(Templates!$D$2:$D$5,P29),"{contact}",IF(E29="","there",E29)),"{client}",B29),"{invoice}",A29),"{amount}",TEXT(G29,"#,##0.00")),"{currency}",H29),"{due_date}",TEXT(I29,"d mmm yyyy")),"{days_overdue}",MAX(0,L29)),"{sender}",Settings!$B$2),"{business}",Settings!$B$3))</f>
        <v/>
      </c>
      <c r="P29" s="19" t="n">
        <f aca="false">IF(OR(A29="",J29&lt;&gt;"Unpaid",I29=""),0,IF(L29&gt;=Settings!$B$8,4,IF(L29&gt;=Settings!$B$7,3,IF(L29&gt;=0,2,IF(L29&gt;=-Settings!$B$6,1,0)))))</f>
        <v>0</v>
      </c>
    </row>
    <row r="30" customFormat="false" ht="15" hidden="false" customHeight="false" outlineLevel="0" collapsed="false">
      <c r="A30" s="17"/>
      <c r="B30" s="17"/>
      <c r="C30" s="13" t="str">
        <f aca="false">IF(P30=0,"",IF(P30&gt;IFERROR(MATCH(K30,Templates!$A$2:$A$5,0),0),INDEX(Templates!$A$2:$A$5,P30),IF(AND(P30=4,L30&gt;=Settings!$B$8+7),"Call them","")))</f>
        <v/>
      </c>
      <c r="D30" s="14" t="str">
        <f aca="false">IF(N30="","",HYPERLINK(IF(Settings!$B$4="Gmail","https://mail.google.com/mail/?"&amp;IF(Settings!$B$5="","","authuser="&amp;_xlfn.ENCODEURL(Settings!$B$5)&amp;"&amp;")&amp;"view=cm&amp;fs=1&amp;to="&amp;_xlfn.ENCODEURL(F30)&amp;"&amp;su="&amp;_xlfn.ENCODEURL(N30)&amp;"&amp;body="&amp;_xlfn.ENCODEURL(O30),"mailto:"&amp;F30&amp;"?subject="&amp;_xlfn.ENCODEURL(N30)&amp;"&amp;body="&amp;_xlfn.ENCODEURL(O30)),"Write email"))</f>
        <v/>
      </c>
      <c r="E30" s="17"/>
      <c r="F30" s="17"/>
      <c r="G30" s="20"/>
      <c r="H30" s="17"/>
      <c r="I30" s="21"/>
      <c r="J30" s="17"/>
      <c r="K30" s="17"/>
      <c r="L30" s="18" t="str">
        <f aca="true">IF(OR(I30="",J30&lt;&gt;"Unpaid"),"",TODAY()-I30)</f>
        <v/>
      </c>
      <c r="M30" s="17"/>
      <c r="N30" s="0" t="str">
        <f aca="false">IF(OR(C30="",C30="Call them"),"",SUBSTITUTE(SUBSTITUTE(SUBSTITUTE(SUBSTITUTE(SUBSTITUTE(SUBSTITUTE(SUBSTITUTE(SUBSTITUTE(SUBSTITUTE(INDEX(Templates!$C$2:$C$5,P30),"{contact}",IF(E30="","there",E30)),"{client}",B30),"{invoice}",A30),"{amount}",TEXT(G30,"#,##0.00")),"{currency}",H30),"{due_date}",TEXT(I30,"d mmm yyyy")),"{days_overdue}",MAX(0,L30)),"{sender}",Settings!$B$2),"{business}",Settings!$B$3))</f>
        <v/>
      </c>
      <c r="O30" s="0" t="str">
        <f aca="false">IF(OR(C30="",C30="Call them"),"",SUBSTITUTE(SUBSTITUTE(SUBSTITUTE(SUBSTITUTE(SUBSTITUTE(SUBSTITUTE(SUBSTITUTE(SUBSTITUTE(SUBSTITUTE(INDEX(Templates!$D$2:$D$5,P30),"{contact}",IF(E30="","there",E30)),"{client}",B30),"{invoice}",A30),"{amount}",TEXT(G30,"#,##0.00")),"{currency}",H30),"{due_date}",TEXT(I30,"d mmm yyyy")),"{days_overdue}",MAX(0,L30)),"{sender}",Settings!$B$2),"{business}",Settings!$B$3))</f>
        <v/>
      </c>
      <c r="P30" s="19" t="n">
        <f aca="false">IF(OR(A30="",J30&lt;&gt;"Unpaid",I30=""),0,IF(L30&gt;=Settings!$B$8,4,IF(L30&gt;=Settings!$B$7,3,IF(L30&gt;=0,2,IF(L30&gt;=-Settings!$B$6,1,0)))))</f>
        <v>0</v>
      </c>
    </row>
    <row r="31" customFormat="false" ht="15" hidden="false" customHeight="false" outlineLevel="0" collapsed="false">
      <c r="A31" s="17"/>
      <c r="B31" s="17"/>
      <c r="C31" s="13" t="str">
        <f aca="false">IF(P31=0,"",IF(P31&gt;IFERROR(MATCH(K31,Templates!$A$2:$A$5,0),0),INDEX(Templates!$A$2:$A$5,P31),IF(AND(P31=4,L31&gt;=Settings!$B$8+7),"Call them","")))</f>
        <v/>
      </c>
      <c r="D31" s="14" t="str">
        <f aca="false">IF(N31="","",HYPERLINK(IF(Settings!$B$4="Gmail","https://mail.google.com/mail/?"&amp;IF(Settings!$B$5="","","authuser="&amp;_xlfn.ENCODEURL(Settings!$B$5)&amp;"&amp;")&amp;"view=cm&amp;fs=1&amp;to="&amp;_xlfn.ENCODEURL(F31)&amp;"&amp;su="&amp;_xlfn.ENCODEURL(N31)&amp;"&amp;body="&amp;_xlfn.ENCODEURL(O31),"mailto:"&amp;F31&amp;"?subject="&amp;_xlfn.ENCODEURL(N31)&amp;"&amp;body="&amp;_xlfn.ENCODEURL(O31)),"Write email"))</f>
        <v/>
      </c>
      <c r="E31" s="17"/>
      <c r="F31" s="17"/>
      <c r="G31" s="20"/>
      <c r="H31" s="17"/>
      <c r="I31" s="21"/>
      <c r="J31" s="17"/>
      <c r="K31" s="17"/>
      <c r="L31" s="18" t="str">
        <f aca="true">IF(OR(I31="",J31&lt;&gt;"Unpaid"),"",TODAY()-I31)</f>
        <v/>
      </c>
      <c r="M31" s="17"/>
      <c r="N31" s="0" t="str">
        <f aca="false">IF(OR(C31="",C31="Call them"),"",SUBSTITUTE(SUBSTITUTE(SUBSTITUTE(SUBSTITUTE(SUBSTITUTE(SUBSTITUTE(SUBSTITUTE(SUBSTITUTE(SUBSTITUTE(INDEX(Templates!$C$2:$C$5,P31),"{contact}",IF(E31="","there",E31)),"{client}",B31),"{invoice}",A31),"{amount}",TEXT(G31,"#,##0.00")),"{currency}",H31),"{due_date}",TEXT(I31,"d mmm yyyy")),"{days_overdue}",MAX(0,L31)),"{sender}",Settings!$B$2),"{business}",Settings!$B$3))</f>
        <v/>
      </c>
      <c r="O31" s="0" t="str">
        <f aca="false">IF(OR(C31="",C31="Call them"),"",SUBSTITUTE(SUBSTITUTE(SUBSTITUTE(SUBSTITUTE(SUBSTITUTE(SUBSTITUTE(SUBSTITUTE(SUBSTITUTE(SUBSTITUTE(INDEX(Templates!$D$2:$D$5,P31),"{contact}",IF(E31="","there",E31)),"{client}",B31),"{invoice}",A31),"{amount}",TEXT(G31,"#,##0.00")),"{currency}",H31),"{due_date}",TEXT(I31,"d mmm yyyy")),"{days_overdue}",MAX(0,L31)),"{sender}",Settings!$B$2),"{business}",Settings!$B$3))</f>
        <v/>
      </c>
      <c r="P31" s="19" t="n">
        <f aca="false">IF(OR(A31="",J31&lt;&gt;"Unpaid",I31=""),0,IF(L31&gt;=Settings!$B$8,4,IF(L31&gt;=Settings!$B$7,3,IF(L31&gt;=0,2,IF(L31&gt;=-Settings!$B$6,1,0)))))</f>
        <v>0</v>
      </c>
    </row>
    <row r="32" customFormat="false" ht="15" hidden="false" customHeight="false" outlineLevel="0" collapsed="false">
      <c r="A32" s="17"/>
      <c r="B32" s="17"/>
      <c r="C32" s="13" t="str">
        <f aca="false">IF(P32=0,"",IF(P32&gt;IFERROR(MATCH(K32,Templates!$A$2:$A$5,0),0),INDEX(Templates!$A$2:$A$5,P32),IF(AND(P32=4,L32&gt;=Settings!$B$8+7),"Call them","")))</f>
        <v/>
      </c>
      <c r="D32" s="14" t="str">
        <f aca="false">IF(N32="","",HYPERLINK(IF(Settings!$B$4="Gmail","https://mail.google.com/mail/?"&amp;IF(Settings!$B$5="","","authuser="&amp;_xlfn.ENCODEURL(Settings!$B$5)&amp;"&amp;")&amp;"view=cm&amp;fs=1&amp;to="&amp;_xlfn.ENCODEURL(F32)&amp;"&amp;su="&amp;_xlfn.ENCODEURL(N32)&amp;"&amp;body="&amp;_xlfn.ENCODEURL(O32),"mailto:"&amp;F32&amp;"?subject="&amp;_xlfn.ENCODEURL(N32)&amp;"&amp;body="&amp;_xlfn.ENCODEURL(O32)),"Write email"))</f>
        <v/>
      </c>
      <c r="E32" s="17"/>
      <c r="F32" s="17"/>
      <c r="G32" s="20"/>
      <c r="H32" s="17"/>
      <c r="I32" s="21"/>
      <c r="J32" s="17"/>
      <c r="K32" s="17"/>
      <c r="L32" s="18" t="str">
        <f aca="true">IF(OR(I32="",J32&lt;&gt;"Unpaid"),"",TODAY()-I32)</f>
        <v/>
      </c>
      <c r="M32" s="17"/>
      <c r="N32" s="0" t="str">
        <f aca="false">IF(OR(C32="",C32="Call them"),"",SUBSTITUTE(SUBSTITUTE(SUBSTITUTE(SUBSTITUTE(SUBSTITUTE(SUBSTITUTE(SUBSTITUTE(SUBSTITUTE(SUBSTITUTE(INDEX(Templates!$C$2:$C$5,P32),"{contact}",IF(E32="","there",E32)),"{client}",B32),"{invoice}",A32),"{amount}",TEXT(G32,"#,##0.00")),"{currency}",H32),"{due_date}",TEXT(I32,"d mmm yyyy")),"{days_overdue}",MAX(0,L32)),"{sender}",Settings!$B$2),"{business}",Settings!$B$3))</f>
        <v/>
      </c>
      <c r="O32" s="0" t="str">
        <f aca="false">IF(OR(C32="",C32="Call them"),"",SUBSTITUTE(SUBSTITUTE(SUBSTITUTE(SUBSTITUTE(SUBSTITUTE(SUBSTITUTE(SUBSTITUTE(SUBSTITUTE(SUBSTITUTE(INDEX(Templates!$D$2:$D$5,P32),"{contact}",IF(E32="","there",E32)),"{client}",B32),"{invoice}",A32),"{amount}",TEXT(G32,"#,##0.00")),"{currency}",H32),"{due_date}",TEXT(I32,"d mmm yyyy")),"{days_overdue}",MAX(0,L32)),"{sender}",Settings!$B$2),"{business}",Settings!$B$3))</f>
        <v/>
      </c>
      <c r="P32" s="19" t="n">
        <f aca="false">IF(OR(A32="",J32&lt;&gt;"Unpaid",I32=""),0,IF(L32&gt;=Settings!$B$8,4,IF(L32&gt;=Settings!$B$7,3,IF(L32&gt;=0,2,IF(L32&gt;=-Settings!$B$6,1,0)))))</f>
        <v>0</v>
      </c>
    </row>
    <row r="33" customFormat="false" ht="15" hidden="false" customHeight="false" outlineLevel="0" collapsed="false">
      <c r="A33" s="17"/>
      <c r="B33" s="17"/>
      <c r="C33" s="13" t="str">
        <f aca="false">IF(P33=0,"",IF(P33&gt;IFERROR(MATCH(K33,Templates!$A$2:$A$5,0),0),INDEX(Templates!$A$2:$A$5,P33),IF(AND(P33=4,L33&gt;=Settings!$B$8+7),"Call them","")))</f>
        <v/>
      </c>
      <c r="D33" s="14" t="str">
        <f aca="false">IF(N33="","",HYPERLINK(IF(Settings!$B$4="Gmail","https://mail.google.com/mail/?"&amp;IF(Settings!$B$5="","","authuser="&amp;_xlfn.ENCODEURL(Settings!$B$5)&amp;"&amp;")&amp;"view=cm&amp;fs=1&amp;to="&amp;_xlfn.ENCODEURL(F33)&amp;"&amp;su="&amp;_xlfn.ENCODEURL(N33)&amp;"&amp;body="&amp;_xlfn.ENCODEURL(O33),"mailto:"&amp;F33&amp;"?subject="&amp;_xlfn.ENCODEURL(N33)&amp;"&amp;body="&amp;_xlfn.ENCODEURL(O33)),"Write email"))</f>
        <v/>
      </c>
      <c r="E33" s="17"/>
      <c r="F33" s="17"/>
      <c r="G33" s="20"/>
      <c r="H33" s="17"/>
      <c r="I33" s="21"/>
      <c r="J33" s="17"/>
      <c r="K33" s="17"/>
      <c r="L33" s="18" t="str">
        <f aca="true">IF(OR(I33="",J33&lt;&gt;"Unpaid"),"",TODAY()-I33)</f>
        <v/>
      </c>
      <c r="M33" s="17"/>
      <c r="N33" s="0" t="str">
        <f aca="false">IF(OR(C33="",C33="Call them"),"",SUBSTITUTE(SUBSTITUTE(SUBSTITUTE(SUBSTITUTE(SUBSTITUTE(SUBSTITUTE(SUBSTITUTE(SUBSTITUTE(SUBSTITUTE(INDEX(Templates!$C$2:$C$5,P33),"{contact}",IF(E33="","there",E33)),"{client}",B33),"{invoice}",A33),"{amount}",TEXT(G33,"#,##0.00")),"{currency}",H33),"{due_date}",TEXT(I33,"d mmm yyyy")),"{days_overdue}",MAX(0,L33)),"{sender}",Settings!$B$2),"{business}",Settings!$B$3))</f>
        <v/>
      </c>
      <c r="O33" s="0" t="str">
        <f aca="false">IF(OR(C33="",C33="Call them"),"",SUBSTITUTE(SUBSTITUTE(SUBSTITUTE(SUBSTITUTE(SUBSTITUTE(SUBSTITUTE(SUBSTITUTE(SUBSTITUTE(SUBSTITUTE(INDEX(Templates!$D$2:$D$5,P33),"{contact}",IF(E33="","there",E33)),"{client}",B33),"{invoice}",A33),"{amount}",TEXT(G33,"#,##0.00")),"{currency}",H33),"{due_date}",TEXT(I33,"d mmm yyyy")),"{days_overdue}",MAX(0,L33)),"{sender}",Settings!$B$2),"{business}",Settings!$B$3))</f>
        <v/>
      </c>
      <c r="P33" s="19" t="n">
        <f aca="false">IF(OR(A33="",J33&lt;&gt;"Unpaid",I33=""),0,IF(L33&gt;=Settings!$B$8,4,IF(L33&gt;=Settings!$B$7,3,IF(L33&gt;=0,2,IF(L33&gt;=-Settings!$B$6,1,0)))))</f>
        <v>0</v>
      </c>
    </row>
    <row r="34" customFormat="false" ht="15" hidden="false" customHeight="false" outlineLevel="0" collapsed="false">
      <c r="A34" s="17"/>
      <c r="B34" s="17"/>
      <c r="C34" s="13" t="str">
        <f aca="false">IF(P34=0,"",IF(P34&gt;IFERROR(MATCH(K34,Templates!$A$2:$A$5,0),0),INDEX(Templates!$A$2:$A$5,P34),IF(AND(P34=4,L34&gt;=Settings!$B$8+7),"Call them","")))</f>
        <v/>
      </c>
      <c r="D34" s="14" t="str">
        <f aca="false">IF(N34="","",HYPERLINK(IF(Settings!$B$4="Gmail","https://mail.google.com/mail/?"&amp;IF(Settings!$B$5="","","authuser="&amp;_xlfn.ENCODEURL(Settings!$B$5)&amp;"&amp;")&amp;"view=cm&amp;fs=1&amp;to="&amp;_xlfn.ENCODEURL(F34)&amp;"&amp;su="&amp;_xlfn.ENCODEURL(N34)&amp;"&amp;body="&amp;_xlfn.ENCODEURL(O34),"mailto:"&amp;F34&amp;"?subject="&amp;_xlfn.ENCODEURL(N34)&amp;"&amp;body="&amp;_xlfn.ENCODEURL(O34)),"Write email"))</f>
        <v/>
      </c>
      <c r="E34" s="17"/>
      <c r="F34" s="17"/>
      <c r="G34" s="20"/>
      <c r="H34" s="17"/>
      <c r="I34" s="21"/>
      <c r="J34" s="17"/>
      <c r="K34" s="17"/>
      <c r="L34" s="18" t="str">
        <f aca="true">IF(OR(I34="",J34&lt;&gt;"Unpaid"),"",TODAY()-I34)</f>
        <v/>
      </c>
      <c r="M34" s="17"/>
      <c r="N34" s="0" t="str">
        <f aca="false">IF(OR(C34="",C34="Call them"),"",SUBSTITUTE(SUBSTITUTE(SUBSTITUTE(SUBSTITUTE(SUBSTITUTE(SUBSTITUTE(SUBSTITUTE(SUBSTITUTE(SUBSTITUTE(INDEX(Templates!$C$2:$C$5,P34),"{contact}",IF(E34="","there",E34)),"{client}",B34),"{invoice}",A34),"{amount}",TEXT(G34,"#,##0.00")),"{currency}",H34),"{due_date}",TEXT(I34,"d mmm yyyy")),"{days_overdue}",MAX(0,L34)),"{sender}",Settings!$B$2),"{business}",Settings!$B$3))</f>
        <v/>
      </c>
      <c r="O34" s="0" t="str">
        <f aca="false">IF(OR(C34="",C34="Call them"),"",SUBSTITUTE(SUBSTITUTE(SUBSTITUTE(SUBSTITUTE(SUBSTITUTE(SUBSTITUTE(SUBSTITUTE(SUBSTITUTE(SUBSTITUTE(INDEX(Templates!$D$2:$D$5,P34),"{contact}",IF(E34="","there",E34)),"{client}",B34),"{invoice}",A34),"{amount}",TEXT(G34,"#,##0.00")),"{currency}",H34),"{due_date}",TEXT(I34,"d mmm yyyy")),"{days_overdue}",MAX(0,L34)),"{sender}",Settings!$B$2),"{business}",Settings!$B$3))</f>
        <v/>
      </c>
      <c r="P34" s="19" t="n">
        <f aca="false">IF(OR(A34="",J34&lt;&gt;"Unpaid",I34=""),0,IF(L34&gt;=Settings!$B$8,4,IF(L34&gt;=Settings!$B$7,3,IF(L34&gt;=0,2,IF(L34&gt;=-Settings!$B$6,1,0)))))</f>
        <v>0</v>
      </c>
    </row>
    <row r="35" customFormat="false" ht="15" hidden="false" customHeight="false" outlineLevel="0" collapsed="false">
      <c r="A35" s="17"/>
      <c r="B35" s="17"/>
      <c r="C35" s="13" t="str">
        <f aca="false">IF(P35=0,"",IF(P35&gt;IFERROR(MATCH(K35,Templates!$A$2:$A$5,0),0),INDEX(Templates!$A$2:$A$5,P35),IF(AND(P35=4,L35&gt;=Settings!$B$8+7),"Call them","")))</f>
        <v/>
      </c>
      <c r="D35" s="14" t="str">
        <f aca="false">IF(N35="","",HYPERLINK(IF(Settings!$B$4="Gmail","https://mail.google.com/mail/?"&amp;IF(Settings!$B$5="","","authuser="&amp;_xlfn.ENCODEURL(Settings!$B$5)&amp;"&amp;")&amp;"view=cm&amp;fs=1&amp;to="&amp;_xlfn.ENCODEURL(F35)&amp;"&amp;su="&amp;_xlfn.ENCODEURL(N35)&amp;"&amp;body="&amp;_xlfn.ENCODEURL(O35),"mailto:"&amp;F35&amp;"?subject="&amp;_xlfn.ENCODEURL(N35)&amp;"&amp;body="&amp;_xlfn.ENCODEURL(O35)),"Write email"))</f>
        <v/>
      </c>
      <c r="E35" s="17"/>
      <c r="F35" s="17"/>
      <c r="G35" s="20"/>
      <c r="H35" s="17"/>
      <c r="I35" s="21"/>
      <c r="J35" s="17"/>
      <c r="K35" s="17"/>
      <c r="L35" s="18" t="str">
        <f aca="true">IF(OR(I35="",J35&lt;&gt;"Unpaid"),"",TODAY()-I35)</f>
        <v/>
      </c>
      <c r="M35" s="17"/>
      <c r="N35" s="0" t="str">
        <f aca="false">IF(OR(C35="",C35="Call them"),"",SUBSTITUTE(SUBSTITUTE(SUBSTITUTE(SUBSTITUTE(SUBSTITUTE(SUBSTITUTE(SUBSTITUTE(SUBSTITUTE(SUBSTITUTE(INDEX(Templates!$C$2:$C$5,P35),"{contact}",IF(E35="","there",E35)),"{client}",B35),"{invoice}",A35),"{amount}",TEXT(G35,"#,##0.00")),"{currency}",H35),"{due_date}",TEXT(I35,"d mmm yyyy")),"{days_overdue}",MAX(0,L35)),"{sender}",Settings!$B$2),"{business}",Settings!$B$3))</f>
        <v/>
      </c>
      <c r="O35" s="0" t="str">
        <f aca="false">IF(OR(C35="",C35="Call them"),"",SUBSTITUTE(SUBSTITUTE(SUBSTITUTE(SUBSTITUTE(SUBSTITUTE(SUBSTITUTE(SUBSTITUTE(SUBSTITUTE(SUBSTITUTE(INDEX(Templates!$D$2:$D$5,P35),"{contact}",IF(E35="","there",E35)),"{client}",B35),"{invoice}",A35),"{amount}",TEXT(G35,"#,##0.00")),"{currency}",H35),"{due_date}",TEXT(I35,"d mmm yyyy")),"{days_overdue}",MAX(0,L35)),"{sender}",Settings!$B$2),"{business}",Settings!$B$3))</f>
        <v/>
      </c>
      <c r="P35" s="19" t="n">
        <f aca="false">IF(OR(A35="",J35&lt;&gt;"Unpaid",I35=""),0,IF(L35&gt;=Settings!$B$8,4,IF(L35&gt;=Settings!$B$7,3,IF(L35&gt;=0,2,IF(L35&gt;=-Settings!$B$6,1,0)))))</f>
        <v>0</v>
      </c>
    </row>
    <row r="36" customFormat="false" ht="15" hidden="false" customHeight="false" outlineLevel="0" collapsed="false">
      <c r="A36" s="17"/>
      <c r="B36" s="17"/>
      <c r="C36" s="13" t="str">
        <f aca="false">IF(P36=0,"",IF(P36&gt;IFERROR(MATCH(K36,Templates!$A$2:$A$5,0),0),INDEX(Templates!$A$2:$A$5,P36),IF(AND(P36=4,L36&gt;=Settings!$B$8+7),"Call them","")))</f>
        <v/>
      </c>
      <c r="D36" s="14" t="str">
        <f aca="false">IF(N36="","",HYPERLINK(IF(Settings!$B$4="Gmail","https://mail.google.com/mail/?"&amp;IF(Settings!$B$5="","","authuser="&amp;_xlfn.ENCODEURL(Settings!$B$5)&amp;"&amp;")&amp;"view=cm&amp;fs=1&amp;to="&amp;_xlfn.ENCODEURL(F36)&amp;"&amp;su="&amp;_xlfn.ENCODEURL(N36)&amp;"&amp;body="&amp;_xlfn.ENCODEURL(O36),"mailto:"&amp;F36&amp;"?subject="&amp;_xlfn.ENCODEURL(N36)&amp;"&amp;body="&amp;_xlfn.ENCODEURL(O36)),"Write email"))</f>
        <v/>
      </c>
      <c r="E36" s="17"/>
      <c r="F36" s="17"/>
      <c r="G36" s="20"/>
      <c r="H36" s="17"/>
      <c r="I36" s="21"/>
      <c r="J36" s="17"/>
      <c r="K36" s="17"/>
      <c r="L36" s="18" t="str">
        <f aca="true">IF(OR(I36="",J36&lt;&gt;"Unpaid"),"",TODAY()-I36)</f>
        <v/>
      </c>
      <c r="M36" s="17"/>
      <c r="N36" s="0" t="str">
        <f aca="false">IF(OR(C36="",C36="Call them"),"",SUBSTITUTE(SUBSTITUTE(SUBSTITUTE(SUBSTITUTE(SUBSTITUTE(SUBSTITUTE(SUBSTITUTE(SUBSTITUTE(SUBSTITUTE(INDEX(Templates!$C$2:$C$5,P36),"{contact}",IF(E36="","there",E36)),"{client}",B36),"{invoice}",A36),"{amount}",TEXT(G36,"#,##0.00")),"{currency}",H36),"{due_date}",TEXT(I36,"d mmm yyyy")),"{days_overdue}",MAX(0,L36)),"{sender}",Settings!$B$2),"{business}",Settings!$B$3))</f>
        <v/>
      </c>
      <c r="O36" s="0" t="str">
        <f aca="false">IF(OR(C36="",C36="Call them"),"",SUBSTITUTE(SUBSTITUTE(SUBSTITUTE(SUBSTITUTE(SUBSTITUTE(SUBSTITUTE(SUBSTITUTE(SUBSTITUTE(SUBSTITUTE(INDEX(Templates!$D$2:$D$5,P36),"{contact}",IF(E36="","there",E36)),"{client}",B36),"{invoice}",A36),"{amount}",TEXT(G36,"#,##0.00")),"{currency}",H36),"{due_date}",TEXT(I36,"d mmm yyyy")),"{days_overdue}",MAX(0,L36)),"{sender}",Settings!$B$2),"{business}",Settings!$B$3))</f>
        <v/>
      </c>
      <c r="P36" s="19" t="n">
        <f aca="false">IF(OR(A36="",J36&lt;&gt;"Unpaid",I36=""),0,IF(L36&gt;=Settings!$B$8,4,IF(L36&gt;=Settings!$B$7,3,IF(L36&gt;=0,2,IF(L36&gt;=-Settings!$B$6,1,0)))))</f>
        <v>0</v>
      </c>
    </row>
    <row r="37" customFormat="false" ht="15" hidden="false" customHeight="false" outlineLevel="0" collapsed="false">
      <c r="A37" s="17"/>
      <c r="B37" s="17"/>
      <c r="C37" s="13" t="str">
        <f aca="false">IF(P37=0,"",IF(P37&gt;IFERROR(MATCH(K37,Templates!$A$2:$A$5,0),0),INDEX(Templates!$A$2:$A$5,P37),IF(AND(P37=4,L37&gt;=Settings!$B$8+7),"Call them","")))</f>
        <v/>
      </c>
      <c r="D37" s="14" t="str">
        <f aca="false">IF(N37="","",HYPERLINK(IF(Settings!$B$4="Gmail","https://mail.google.com/mail/?"&amp;IF(Settings!$B$5="","","authuser="&amp;_xlfn.ENCODEURL(Settings!$B$5)&amp;"&amp;")&amp;"view=cm&amp;fs=1&amp;to="&amp;_xlfn.ENCODEURL(F37)&amp;"&amp;su="&amp;_xlfn.ENCODEURL(N37)&amp;"&amp;body="&amp;_xlfn.ENCODEURL(O37),"mailto:"&amp;F37&amp;"?subject="&amp;_xlfn.ENCODEURL(N37)&amp;"&amp;body="&amp;_xlfn.ENCODEURL(O37)),"Write email"))</f>
        <v/>
      </c>
      <c r="E37" s="17"/>
      <c r="F37" s="17"/>
      <c r="G37" s="20"/>
      <c r="H37" s="17"/>
      <c r="I37" s="21"/>
      <c r="J37" s="17"/>
      <c r="K37" s="17"/>
      <c r="L37" s="18" t="str">
        <f aca="true">IF(OR(I37="",J37&lt;&gt;"Unpaid"),"",TODAY()-I37)</f>
        <v/>
      </c>
      <c r="M37" s="17"/>
      <c r="N37" s="0" t="str">
        <f aca="false">IF(OR(C37="",C37="Call them"),"",SUBSTITUTE(SUBSTITUTE(SUBSTITUTE(SUBSTITUTE(SUBSTITUTE(SUBSTITUTE(SUBSTITUTE(SUBSTITUTE(SUBSTITUTE(INDEX(Templates!$C$2:$C$5,P37),"{contact}",IF(E37="","there",E37)),"{client}",B37),"{invoice}",A37),"{amount}",TEXT(G37,"#,##0.00")),"{currency}",H37),"{due_date}",TEXT(I37,"d mmm yyyy")),"{days_overdue}",MAX(0,L37)),"{sender}",Settings!$B$2),"{business}",Settings!$B$3))</f>
        <v/>
      </c>
      <c r="O37" s="0" t="str">
        <f aca="false">IF(OR(C37="",C37="Call them"),"",SUBSTITUTE(SUBSTITUTE(SUBSTITUTE(SUBSTITUTE(SUBSTITUTE(SUBSTITUTE(SUBSTITUTE(SUBSTITUTE(SUBSTITUTE(INDEX(Templates!$D$2:$D$5,P37),"{contact}",IF(E37="","there",E37)),"{client}",B37),"{invoice}",A37),"{amount}",TEXT(G37,"#,##0.00")),"{currency}",H37),"{due_date}",TEXT(I37,"d mmm yyyy")),"{days_overdue}",MAX(0,L37)),"{sender}",Settings!$B$2),"{business}",Settings!$B$3))</f>
        <v/>
      </c>
      <c r="P37" s="19" t="n">
        <f aca="false">IF(OR(A37="",J37&lt;&gt;"Unpaid",I37=""),0,IF(L37&gt;=Settings!$B$8,4,IF(L37&gt;=Settings!$B$7,3,IF(L37&gt;=0,2,IF(L37&gt;=-Settings!$B$6,1,0)))))</f>
        <v>0</v>
      </c>
    </row>
    <row r="38" customFormat="false" ht="15" hidden="false" customHeight="false" outlineLevel="0" collapsed="false">
      <c r="A38" s="17"/>
      <c r="B38" s="17"/>
      <c r="C38" s="13" t="str">
        <f aca="false">IF(P38=0,"",IF(P38&gt;IFERROR(MATCH(K38,Templates!$A$2:$A$5,0),0),INDEX(Templates!$A$2:$A$5,P38),IF(AND(P38=4,L38&gt;=Settings!$B$8+7),"Call them","")))</f>
        <v/>
      </c>
      <c r="D38" s="14" t="str">
        <f aca="false">IF(N38="","",HYPERLINK(IF(Settings!$B$4="Gmail","https://mail.google.com/mail/?"&amp;IF(Settings!$B$5="","","authuser="&amp;_xlfn.ENCODEURL(Settings!$B$5)&amp;"&amp;")&amp;"view=cm&amp;fs=1&amp;to="&amp;_xlfn.ENCODEURL(F38)&amp;"&amp;su="&amp;_xlfn.ENCODEURL(N38)&amp;"&amp;body="&amp;_xlfn.ENCODEURL(O38),"mailto:"&amp;F38&amp;"?subject="&amp;_xlfn.ENCODEURL(N38)&amp;"&amp;body="&amp;_xlfn.ENCODEURL(O38)),"Write email"))</f>
        <v/>
      </c>
      <c r="E38" s="17"/>
      <c r="F38" s="17"/>
      <c r="G38" s="20"/>
      <c r="H38" s="17"/>
      <c r="I38" s="21"/>
      <c r="J38" s="17"/>
      <c r="K38" s="17"/>
      <c r="L38" s="18" t="str">
        <f aca="true">IF(OR(I38="",J38&lt;&gt;"Unpaid"),"",TODAY()-I38)</f>
        <v/>
      </c>
      <c r="M38" s="17"/>
      <c r="N38" s="0" t="str">
        <f aca="false">IF(OR(C38="",C38="Call them"),"",SUBSTITUTE(SUBSTITUTE(SUBSTITUTE(SUBSTITUTE(SUBSTITUTE(SUBSTITUTE(SUBSTITUTE(SUBSTITUTE(SUBSTITUTE(INDEX(Templates!$C$2:$C$5,P38),"{contact}",IF(E38="","there",E38)),"{client}",B38),"{invoice}",A38),"{amount}",TEXT(G38,"#,##0.00")),"{currency}",H38),"{due_date}",TEXT(I38,"d mmm yyyy")),"{days_overdue}",MAX(0,L38)),"{sender}",Settings!$B$2),"{business}",Settings!$B$3))</f>
        <v/>
      </c>
      <c r="O38" s="0" t="str">
        <f aca="false">IF(OR(C38="",C38="Call them"),"",SUBSTITUTE(SUBSTITUTE(SUBSTITUTE(SUBSTITUTE(SUBSTITUTE(SUBSTITUTE(SUBSTITUTE(SUBSTITUTE(SUBSTITUTE(INDEX(Templates!$D$2:$D$5,P38),"{contact}",IF(E38="","there",E38)),"{client}",B38),"{invoice}",A38),"{amount}",TEXT(G38,"#,##0.00")),"{currency}",H38),"{due_date}",TEXT(I38,"d mmm yyyy")),"{days_overdue}",MAX(0,L38)),"{sender}",Settings!$B$2),"{business}",Settings!$B$3))</f>
        <v/>
      </c>
      <c r="P38" s="19" t="n">
        <f aca="false">IF(OR(A38="",J38&lt;&gt;"Unpaid",I38=""),0,IF(L38&gt;=Settings!$B$8,4,IF(L38&gt;=Settings!$B$7,3,IF(L38&gt;=0,2,IF(L38&gt;=-Settings!$B$6,1,0)))))</f>
        <v>0</v>
      </c>
    </row>
    <row r="39" customFormat="false" ht="15" hidden="false" customHeight="false" outlineLevel="0" collapsed="false">
      <c r="A39" s="17"/>
      <c r="B39" s="17"/>
      <c r="C39" s="13" t="str">
        <f aca="false">IF(P39=0,"",IF(P39&gt;IFERROR(MATCH(K39,Templates!$A$2:$A$5,0),0),INDEX(Templates!$A$2:$A$5,P39),IF(AND(P39=4,L39&gt;=Settings!$B$8+7),"Call them","")))</f>
        <v/>
      </c>
      <c r="D39" s="14" t="str">
        <f aca="false">IF(N39="","",HYPERLINK(IF(Settings!$B$4="Gmail","https://mail.google.com/mail/?"&amp;IF(Settings!$B$5="","","authuser="&amp;_xlfn.ENCODEURL(Settings!$B$5)&amp;"&amp;")&amp;"view=cm&amp;fs=1&amp;to="&amp;_xlfn.ENCODEURL(F39)&amp;"&amp;su="&amp;_xlfn.ENCODEURL(N39)&amp;"&amp;body="&amp;_xlfn.ENCODEURL(O39),"mailto:"&amp;F39&amp;"?subject="&amp;_xlfn.ENCODEURL(N39)&amp;"&amp;body="&amp;_xlfn.ENCODEURL(O39)),"Write email"))</f>
        <v/>
      </c>
      <c r="E39" s="17"/>
      <c r="F39" s="17"/>
      <c r="G39" s="20"/>
      <c r="H39" s="17"/>
      <c r="I39" s="21"/>
      <c r="J39" s="17"/>
      <c r="K39" s="17"/>
      <c r="L39" s="18" t="str">
        <f aca="true">IF(OR(I39="",J39&lt;&gt;"Unpaid"),"",TODAY()-I39)</f>
        <v/>
      </c>
      <c r="M39" s="17"/>
      <c r="N39" s="0" t="str">
        <f aca="false">IF(OR(C39="",C39="Call them"),"",SUBSTITUTE(SUBSTITUTE(SUBSTITUTE(SUBSTITUTE(SUBSTITUTE(SUBSTITUTE(SUBSTITUTE(SUBSTITUTE(SUBSTITUTE(INDEX(Templates!$C$2:$C$5,P39),"{contact}",IF(E39="","there",E39)),"{client}",B39),"{invoice}",A39),"{amount}",TEXT(G39,"#,##0.00")),"{currency}",H39),"{due_date}",TEXT(I39,"d mmm yyyy")),"{days_overdue}",MAX(0,L39)),"{sender}",Settings!$B$2),"{business}",Settings!$B$3))</f>
        <v/>
      </c>
      <c r="O39" s="0" t="str">
        <f aca="false">IF(OR(C39="",C39="Call them"),"",SUBSTITUTE(SUBSTITUTE(SUBSTITUTE(SUBSTITUTE(SUBSTITUTE(SUBSTITUTE(SUBSTITUTE(SUBSTITUTE(SUBSTITUTE(INDEX(Templates!$D$2:$D$5,P39),"{contact}",IF(E39="","there",E39)),"{client}",B39),"{invoice}",A39),"{amount}",TEXT(G39,"#,##0.00")),"{currency}",H39),"{due_date}",TEXT(I39,"d mmm yyyy")),"{days_overdue}",MAX(0,L39)),"{sender}",Settings!$B$2),"{business}",Settings!$B$3))</f>
        <v/>
      </c>
      <c r="P39" s="19" t="n">
        <f aca="false">IF(OR(A39="",J39&lt;&gt;"Unpaid",I39=""),0,IF(L39&gt;=Settings!$B$8,4,IF(L39&gt;=Settings!$B$7,3,IF(L39&gt;=0,2,IF(L39&gt;=-Settings!$B$6,1,0)))))</f>
        <v>0</v>
      </c>
    </row>
    <row r="40" customFormat="false" ht="15" hidden="false" customHeight="false" outlineLevel="0" collapsed="false">
      <c r="A40" s="17"/>
      <c r="B40" s="17"/>
      <c r="C40" s="13" t="str">
        <f aca="false">IF(P40=0,"",IF(P40&gt;IFERROR(MATCH(K40,Templates!$A$2:$A$5,0),0),INDEX(Templates!$A$2:$A$5,P40),IF(AND(P40=4,L40&gt;=Settings!$B$8+7),"Call them","")))</f>
        <v/>
      </c>
      <c r="D40" s="14" t="str">
        <f aca="false">IF(N40="","",HYPERLINK(IF(Settings!$B$4="Gmail","https://mail.google.com/mail/?"&amp;IF(Settings!$B$5="","","authuser="&amp;_xlfn.ENCODEURL(Settings!$B$5)&amp;"&amp;")&amp;"view=cm&amp;fs=1&amp;to="&amp;_xlfn.ENCODEURL(F40)&amp;"&amp;su="&amp;_xlfn.ENCODEURL(N40)&amp;"&amp;body="&amp;_xlfn.ENCODEURL(O40),"mailto:"&amp;F40&amp;"?subject="&amp;_xlfn.ENCODEURL(N40)&amp;"&amp;body="&amp;_xlfn.ENCODEURL(O40)),"Write email"))</f>
        <v/>
      </c>
      <c r="E40" s="17"/>
      <c r="F40" s="17"/>
      <c r="G40" s="20"/>
      <c r="H40" s="17"/>
      <c r="I40" s="21"/>
      <c r="J40" s="17"/>
      <c r="K40" s="17"/>
      <c r="L40" s="18" t="str">
        <f aca="true">IF(OR(I40="",J40&lt;&gt;"Unpaid"),"",TODAY()-I40)</f>
        <v/>
      </c>
      <c r="M40" s="17"/>
      <c r="N40" s="0" t="str">
        <f aca="false">IF(OR(C40="",C40="Call them"),"",SUBSTITUTE(SUBSTITUTE(SUBSTITUTE(SUBSTITUTE(SUBSTITUTE(SUBSTITUTE(SUBSTITUTE(SUBSTITUTE(SUBSTITUTE(INDEX(Templates!$C$2:$C$5,P40),"{contact}",IF(E40="","there",E40)),"{client}",B40),"{invoice}",A40),"{amount}",TEXT(G40,"#,##0.00")),"{currency}",H40),"{due_date}",TEXT(I40,"d mmm yyyy")),"{days_overdue}",MAX(0,L40)),"{sender}",Settings!$B$2),"{business}",Settings!$B$3))</f>
        <v/>
      </c>
      <c r="O40" s="0" t="str">
        <f aca="false">IF(OR(C40="",C40="Call them"),"",SUBSTITUTE(SUBSTITUTE(SUBSTITUTE(SUBSTITUTE(SUBSTITUTE(SUBSTITUTE(SUBSTITUTE(SUBSTITUTE(SUBSTITUTE(INDEX(Templates!$D$2:$D$5,P40),"{contact}",IF(E40="","there",E40)),"{client}",B40),"{invoice}",A40),"{amount}",TEXT(G40,"#,##0.00")),"{currency}",H40),"{due_date}",TEXT(I40,"d mmm yyyy")),"{days_overdue}",MAX(0,L40)),"{sender}",Settings!$B$2),"{business}",Settings!$B$3))</f>
        <v/>
      </c>
      <c r="P40" s="19" t="n">
        <f aca="false">IF(OR(A40="",J40&lt;&gt;"Unpaid",I40=""),0,IF(L40&gt;=Settings!$B$8,4,IF(L40&gt;=Settings!$B$7,3,IF(L40&gt;=0,2,IF(L40&gt;=-Settings!$B$6,1,0)))))</f>
        <v>0</v>
      </c>
    </row>
    <row r="41" customFormat="false" ht="15" hidden="false" customHeight="false" outlineLevel="0" collapsed="false">
      <c r="A41" s="17"/>
      <c r="B41" s="17"/>
      <c r="C41" s="13" t="str">
        <f aca="false">IF(P41=0,"",IF(P41&gt;IFERROR(MATCH(K41,Templates!$A$2:$A$5,0),0),INDEX(Templates!$A$2:$A$5,P41),IF(AND(P41=4,L41&gt;=Settings!$B$8+7),"Call them","")))</f>
        <v/>
      </c>
      <c r="D41" s="14" t="str">
        <f aca="false">IF(N41="","",HYPERLINK(IF(Settings!$B$4="Gmail","https://mail.google.com/mail/?"&amp;IF(Settings!$B$5="","","authuser="&amp;_xlfn.ENCODEURL(Settings!$B$5)&amp;"&amp;")&amp;"view=cm&amp;fs=1&amp;to="&amp;_xlfn.ENCODEURL(F41)&amp;"&amp;su="&amp;_xlfn.ENCODEURL(N41)&amp;"&amp;body="&amp;_xlfn.ENCODEURL(O41),"mailto:"&amp;F41&amp;"?subject="&amp;_xlfn.ENCODEURL(N41)&amp;"&amp;body="&amp;_xlfn.ENCODEURL(O41)),"Write email"))</f>
        <v/>
      </c>
      <c r="E41" s="17"/>
      <c r="F41" s="17"/>
      <c r="G41" s="20"/>
      <c r="H41" s="17"/>
      <c r="I41" s="21"/>
      <c r="J41" s="17"/>
      <c r="K41" s="17"/>
      <c r="L41" s="18" t="str">
        <f aca="true">IF(OR(I41="",J41&lt;&gt;"Unpaid"),"",TODAY()-I41)</f>
        <v/>
      </c>
      <c r="M41" s="17"/>
      <c r="N41" s="0" t="str">
        <f aca="false">IF(OR(C41="",C41="Call them"),"",SUBSTITUTE(SUBSTITUTE(SUBSTITUTE(SUBSTITUTE(SUBSTITUTE(SUBSTITUTE(SUBSTITUTE(SUBSTITUTE(SUBSTITUTE(INDEX(Templates!$C$2:$C$5,P41),"{contact}",IF(E41="","there",E41)),"{client}",B41),"{invoice}",A41),"{amount}",TEXT(G41,"#,##0.00")),"{currency}",H41),"{due_date}",TEXT(I41,"d mmm yyyy")),"{days_overdue}",MAX(0,L41)),"{sender}",Settings!$B$2),"{business}",Settings!$B$3))</f>
        <v/>
      </c>
      <c r="O41" s="0" t="str">
        <f aca="false">IF(OR(C41="",C41="Call them"),"",SUBSTITUTE(SUBSTITUTE(SUBSTITUTE(SUBSTITUTE(SUBSTITUTE(SUBSTITUTE(SUBSTITUTE(SUBSTITUTE(SUBSTITUTE(INDEX(Templates!$D$2:$D$5,P41),"{contact}",IF(E41="","there",E41)),"{client}",B41),"{invoice}",A41),"{amount}",TEXT(G41,"#,##0.00")),"{currency}",H41),"{due_date}",TEXT(I41,"d mmm yyyy")),"{days_overdue}",MAX(0,L41)),"{sender}",Settings!$B$2),"{business}",Settings!$B$3))</f>
        <v/>
      </c>
      <c r="P41" s="19" t="n">
        <f aca="false">IF(OR(A41="",J41&lt;&gt;"Unpaid",I41=""),0,IF(L41&gt;=Settings!$B$8,4,IF(L41&gt;=Settings!$B$7,3,IF(L41&gt;=0,2,IF(L41&gt;=-Settings!$B$6,1,0)))))</f>
        <v>0</v>
      </c>
    </row>
    <row r="42" customFormat="false" ht="15" hidden="false" customHeight="false" outlineLevel="0" collapsed="false">
      <c r="A42" s="17"/>
      <c r="B42" s="17"/>
      <c r="C42" s="13" t="str">
        <f aca="false">IF(P42=0,"",IF(P42&gt;IFERROR(MATCH(K42,Templates!$A$2:$A$5,0),0),INDEX(Templates!$A$2:$A$5,P42),IF(AND(P42=4,L42&gt;=Settings!$B$8+7),"Call them","")))</f>
        <v/>
      </c>
      <c r="D42" s="14" t="str">
        <f aca="false">IF(N42="","",HYPERLINK(IF(Settings!$B$4="Gmail","https://mail.google.com/mail/?"&amp;IF(Settings!$B$5="","","authuser="&amp;_xlfn.ENCODEURL(Settings!$B$5)&amp;"&amp;")&amp;"view=cm&amp;fs=1&amp;to="&amp;_xlfn.ENCODEURL(F42)&amp;"&amp;su="&amp;_xlfn.ENCODEURL(N42)&amp;"&amp;body="&amp;_xlfn.ENCODEURL(O42),"mailto:"&amp;F42&amp;"?subject="&amp;_xlfn.ENCODEURL(N42)&amp;"&amp;body="&amp;_xlfn.ENCODEURL(O42)),"Write email"))</f>
        <v/>
      </c>
      <c r="E42" s="17"/>
      <c r="F42" s="17"/>
      <c r="G42" s="20"/>
      <c r="H42" s="17"/>
      <c r="I42" s="21"/>
      <c r="J42" s="17"/>
      <c r="K42" s="17"/>
      <c r="L42" s="18" t="str">
        <f aca="true">IF(OR(I42="",J42&lt;&gt;"Unpaid"),"",TODAY()-I42)</f>
        <v/>
      </c>
      <c r="M42" s="17"/>
      <c r="N42" s="0" t="str">
        <f aca="false">IF(OR(C42="",C42="Call them"),"",SUBSTITUTE(SUBSTITUTE(SUBSTITUTE(SUBSTITUTE(SUBSTITUTE(SUBSTITUTE(SUBSTITUTE(SUBSTITUTE(SUBSTITUTE(INDEX(Templates!$C$2:$C$5,P42),"{contact}",IF(E42="","there",E42)),"{client}",B42),"{invoice}",A42),"{amount}",TEXT(G42,"#,##0.00")),"{currency}",H42),"{due_date}",TEXT(I42,"d mmm yyyy")),"{days_overdue}",MAX(0,L42)),"{sender}",Settings!$B$2),"{business}",Settings!$B$3))</f>
        <v/>
      </c>
      <c r="O42" s="0" t="str">
        <f aca="false">IF(OR(C42="",C42="Call them"),"",SUBSTITUTE(SUBSTITUTE(SUBSTITUTE(SUBSTITUTE(SUBSTITUTE(SUBSTITUTE(SUBSTITUTE(SUBSTITUTE(SUBSTITUTE(INDEX(Templates!$D$2:$D$5,P42),"{contact}",IF(E42="","there",E42)),"{client}",B42),"{invoice}",A42),"{amount}",TEXT(G42,"#,##0.00")),"{currency}",H42),"{due_date}",TEXT(I42,"d mmm yyyy")),"{days_overdue}",MAX(0,L42)),"{sender}",Settings!$B$2),"{business}",Settings!$B$3))</f>
        <v/>
      </c>
      <c r="P42" s="19" t="n">
        <f aca="false">IF(OR(A42="",J42&lt;&gt;"Unpaid",I42=""),0,IF(L42&gt;=Settings!$B$8,4,IF(L42&gt;=Settings!$B$7,3,IF(L42&gt;=0,2,IF(L42&gt;=-Settings!$B$6,1,0)))))</f>
        <v>0</v>
      </c>
    </row>
    <row r="43" customFormat="false" ht="15" hidden="false" customHeight="false" outlineLevel="0" collapsed="false">
      <c r="A43" s="17"/>
      <c r="B43" s="17"/>
      <c r="C43" s="13" t="str">
        <f aca="false">IF(P43=0,"",IF(P43&gt;IFERROR(MATCH(K43,Templates!$A$2:$A$5,0),0),INDEX(Templates!$A$2:$A$5,P43),IF(AND(P43=4,L43&gt;=Settings!$B$8+7),"Call them","")))</f>
        <v/>
      </c>
      <c r="D43" s="14" t="str">
        <f aca="false">IF(N43="","",HYPERLINK(IF(Settings!$B$4="Gmail","https://mail.google.com/mail/?"&amp;IF(Settings!$B$5="","","authuser="&amp;_xlfn.ENCODEURL(Settings!$B$5)&amp;"&amp;")&amp;"view=cm&amp;fs=1&amp;to="&amp;_xlfn.ENCODEURL(F43)&amp;"&amp;su="&amp;_xlfn.ENCODEURL(N43)&amp;"&amp;body="&amp;_xlfn.ENCODEURL(O43),"mailto:"&amp;F43&amp;"?subject="&amp;_xlfn.ENCODEURL(N43)&amp;"&amp;body="&amp;_xlfn.ENCODEURL(O43)),"Write email"))</f>
        <v/>
      </c>
      <c r="E43" s="17"/>
      <c r="F43" s="17"/>
      <c r="G43" s="20"/>
      <c r="H43" s="17"/>
      <c r="I43" s="21"/>
      <c r="J43" s="17"/>
      <c r="K43" s="17"/>
      <c r="L43" s="18" t="str">
        <f aca="true">IF(OR(I43="",J43&lt;&gt;"Unpaid"),"",TODAY()-I43)</f>
        <v/>
      </c>
      <c r="M43" s="17"/>
      <c r="N43" s="0" t="str">
        <f aca="false">IF(OR(C43="",C43="Call them"),"",SUBSTITUTE(SUBSTITUTE(SUBSTITUTE(SUBSTITUTE(SUBSTITUTE(SUBSTITUTE(SUBSTITUTE(SUBSTITUTE(SUBSTITUTE(INDEX(Templates!$C$2:$C$5,P43),"{contact}",IF(E43="","there",E43)),"{client}",B43),"{invoice}",A43),"{amount}",TEXT(G43,"#,##0.00")),"{currency}",H43),"{due_date}",TEXT(I43,"d mmm yyyy")),"{days_overdue}",MAX(0,L43)),"{sender}",Settings!$B$2),"{business}",Settings!$B$3))</f>
        <v/>
      </c>
      <c r="O43" s="0" t="str">
        <f aca="false">IF(OR(C43="",C43="Call them"),"",SUBSTITUTE(SUBSTITUTE(SUBSTITUTE(SUBSTITUTE(SUBSTITUTE(SUBSTITUTE(SUBSTITUTE(SUBSTITUTE(SUBSTITUTE(INDEX(Templates!$D$2:$D$5,P43),"{contact}",IF(E43="","there",E43)),"{client}",B43),"{invoice}",A43),"{amount}",TEXT(G43,"#,##0.00")),"{currency}",H43),"{due_date}",TEXT(I43,"d mmm yyyy")),"{days_overdue}",MAX(0,L43)),"{sender}",Settings!$B$2),"{business}",Settings!$B$3))</f>
        <v/>
      </c>
      <c r="P43" s="19" t="n">
        <f aca="false">IF(OR(A43="",J43&lt;&gt;"Unpaid",I43=""),0,IF(L43&gt;=Settings!$B$8,4,IF(L43&gt;=Settings!$B$7,3,IF(L43&gt;=0,2,IF(L43&gt;=-Settings!$B$6,1,0)))))</f>
        <v>0</v>
      </c>
    </row>
    <row r="44" customFormat="false" ht="15" hidden="false" customHeight="false" outlineLevel="0" collapsed="false">
      <c r="A44" s="17"/>
      <c r="B44" s="17"/>
      <c r="C44" s="13" t="str">
        <f aca="false">IF(P44=0,"",IF(P44&gt;IFERROR(MATCH(K44,Templates!$A$2:$A$5,0),0),INDEX(Templates!$A$2:$A$5,P44),IF(AND(P44=4,L44&gt;=Settings!$B$8+7),"Call them","")))</f>
        <v/>
      </c>
      <c r="D44" s="14" t="str">
        <f aca="false">IF(N44="","",HYPERLINK(IF(Settings!$B$4="Gmail","https://mail.google.com/mail/?"&amp;IF(Settings!$B$5="","","authuser="&amp;_xlfn.ENCODEURL(Settings!$B$5)&amp;"&amp;")&amp;"view=cm&amp;fs=1&amp;to="&amp;_xlfn.ENCODEURL(F44)&amp;"&amp;su="&amp;_xlfn.ENCODEURL(N44)&amp;"&amp;body="&amp;_xlfn.ENCODEURL(O44),"mailto:"&amp;F44&amp;"?subject="&amp;_xlfn.ENCODEURL(N44)&amp;"&amp;body="&amp;_xlfn.ENCODEURL(O44)),"Write email"))</f>
        <v/>
      </c>
      <c r="E44" s="17"/>
      <c r="F44" s="17"/>
      <c r="G44" s="20"/>
      <c r="H44" s="17"/>
      <c r="I44" s="21"/>
      <c r="J44" s="17"/>
      <c r="K44" s="17"/>
      <c r="L44" s="18" t="str">
        <f aca="true">IF(OR(I44="",J44&lt;&gt;"Unpaid"),"",TODAY()-I44)</f>
        <v/>
      </c>
      <c r="M44" s="17"/>
      <c r="N44" s="0" t="str">
        <f aca="false">IF(OR(C44="",C44="Call them"),"",SUBSTITUTE(SUBSTITUTE(SUBSTITUTE(SUBSTITUTE(SUBSTITUTE(SUBSTITUTE(SUBSTITUTE(SUBSTITUTE(SUBSTITUTE(INDEX(Templates!$C$2:$C$5,P44),"{contact}",IF(E44="","there",E44)),"{client}",B44),"{invoice}",A44),"{amount}",TEXT(G44,"#,##0.00")),"{currency}",H44),"{due_date}",TEXT(I44,"d mmm yyyy")),"{days_overdue}",MAX(0,L44)),"{sender}",Settings!$B$2),"{business}",Settings!$B$3))</f>
        <v/>
      </c>
      <c r="O44" s="0" t="str">
        <f aca="false">IF(OR(C44="",C44="Call them"),"",SUBSTITUTE(SUBSTITUTE(SUBSTITUTE(SUBSTITUTE(SUBSTITUTE(SUBSTITUTE(SUBSTITUTE(SUBSTITUTE(SUBSTITUTE(INDEX(Templates!$D$2:$D$5,P44),"{contact}",IF(E44="","there",E44)),"{client}",B44),"{invoice}",A44),"{amount}",TEXT(G44,"#,##0.00")),"{currency}",H44),"{due_date}",TEXT(I44,"d mmm yyyy")),"{days_overdue}",MAX(0,L44)),"{sender}",Settings!$B$2),"{business}",Settings!$B$3))</f>
        <v/>
      </c>
      <c r="P44" s="19" t="n">
        <f aca="false">IF(OR(A44="",J44&lt;&gt;"Unpaid",I44=""),0,IF(L44&gt;=Settings!$B$8,4,IF(L44&gt;=Settings!$B$7,3,IF(L44&gt;=0,2,IF(L44&gt;=-Settings!$B$6,1,0)))))</f>
        <v>0</v>
      </c>
    </row>
    <row r="45" customFormat="false" ht="15" hidden="false" customHeight="false" outlineLevel="0" collapsed="false">
      <c r="A45" s="17"/>
      <c r="B45" s="17"/>
      <c r="C45" s="13" t="str">
        <f aca="false">IF(P45=0,"",IF(P45&gt;IFERROR(MATCH(K45,Templates!$A$2:$A$5,0),0),INDEX(Templates!$A$2:$A$5,P45),IF(AND(P45=4,L45&gt;=Settings!$B$8+7),"Call them","")))</f>
        <v/>
      </c>
      <c r="D45" s="14" t="str">
        <f aca="false">IF(N45="","",HYPERLINK(IF(Settings!$B$4="Gmail","https://mail.google.com/mail/?"&amp;IF(Settings!$B$5="","","authuser="&amp;_xlfn.ENCODEURL(Settings!$B$5)&amp;"&amp;")&amp;"view=cm&amp;fs=1&amp;to="&amp;_xlfn.ENCODEURL(F45)&amp;"&amp;su="&amp;_xlfn.ENCODEURL(N45)&amp;"&amp;body="&amp;_xlfn.ENCODEURL(O45),"mailto:"&amp;F45&amp;"?subject="&amp;_xlfn.ENCODEURL(N45)&amp;"&amp;body="&amp;_xlfn.ENCODEURL(O45)),"Write email"))</f>
        <v/>
      </c>
      <c r="E45" s="17"/>
      <c r="F45" s="17"/>
      <c r="G45" s="20"/>
      <c r="H45" s="17"/>
      <c r="I45" s="21"/>
      <c r="J45" s="17"/>
      <c r="K45" s="17"/>
      <c r="L45" s="18" t="str">
        <f aca="true">IF(OR(I45="",J45&lt;&gt;"Unpaid"),"",TODAY()-I45)</f>
        <v/>
      </c>
      <c r="M45" s="17"/>
      <c r="N45" s="0" t="str">
        <f aca="false">IF(OR(C45="",C45="Call them"),"",SUBSTITUTE(SUBSTITUTE(SUBSTITUTE(SUBSTITUTE(SUBSTITUTE(SUBSTITUTE(SUBSTITUTE(SUBSTITUTE(SUBSTITUTE(INDEX(Templates!$C$2:$C$5,P45),"{contact}",IF(E45="","there",E45)),"{client}",B45),"{invoice}",A45),"{amount}",TEXT(G45,"#,##0.00")),"{currency}",H45),"{due_date}",TEXT(I45,"d mmm yyyy")),"{days_overdue}",MAX(0,L45)),"{sender}",Settings!$B$2),"{business}",Settings!$B$3))</f>
        <v/>
      </c>
      <c r="O45" s="0" t="str">
        <f aca="false">IF(OR(C45="",C45="Call them"),"",SUBSTITUTE(SUBSTITUTE(SUBSTITUTE(SUBSTITUTE(SUBSTITUTE(SUBSTITUTE(SUBSTITUTE(SUBSTITUTE(SUBSTITUTE(INDEX(Templates!$D$2:$D$5,P45),"{contact}",IF(E45="","there",E45)),"{client}",B45),"{invoice}",A45),"{amount}",TEXT(G45,"#,##0.00")),"{currency}",H45),"{due_date}",TEXT(I45,"d mmm yyyy")),"{days_overdue}",MAX(0,L45)),"{sender}",Settings!$B$2),"{business}",Settings!$B$3))</f>
        <v/>
      </c>
      <c r="P45" s="19" t="n">
        <f aca="false">IF(OR(A45="",J45&lt;&gt;"Unpaid",I45=""),0,IF(L45&gt;=Settings!$B$8,4,IF(L45&gt;=Settings!$B$7,3,IF(L45&gt;=0,2,IF(L45&gt;=-Settings!$B$6,1,0)))))</f>
        <v>0</v>
      </c>
    </row>
    <row r="46" customFormat="false" ht="15" hidden="false" customHeight="false" outlineLevel="0" collapsed="false">
      <c r="A46" s="17"/>
      <c r="B46" s="17"/>
      <c r="C46" s="13" t="str">
        <f aca="false">IF(P46=0,"",IF(P46&gt;IFERROR(MATCH(K46,Templates!$A$2:$A$5,0),0),INDEX(Templates!$A$2:$A$5,P46),IF(AND(P46=4,L46&gt;=Settings!$B$8+7),"Call them","")))</f>
        <v/>
      </c>
      <c r="D46" s="14" t="str">
        <f aca="false">IF(N46="","",HYPERLINK(IF(Settings!$B$4="Gmail","https://mail.google.com/mail/?"&amp;IF(Settings!$B$5="","","authuser="&amp;_xlfn.ENCODEURL(Settings!$B$5)&amp;"&amp;")&amp;"view=cm&amp;fs=1&amp;to="&amp;_xlfn.ENCODEURL(F46)&amp;"&amp;su="&amp;_xlfn.ENCODEURL(N46)&amp;"&amp;body="&amp;_xlfn.ENCODEURL(O46),"mailto:"&amp;F46&amp;"?subject="&amp;_xlfn.ENCODEURL(N46)&amp;"&amp;body="&amp;_xlfn.ENCODEURL(O46)),"Write email"))</f>
        <v/>
      </c>
      <c r="E46" s="17"/>
      <c r="F46" s="17"/>
      <c r="G46" s="20"/>
      <c r="H46" s="17"/>
      <c r="I46" s="21"/>
      <c r="J46" s="17"/>
      <c r="K46" s="17"/>
      <c r="L46" s="18" t="str">
        <f aca="true">IF(OR(I46="",J46&lt;&gt;"Unpaid"),"",TODAY()-I46)</f>
        <v/>
      </c>
      <c r="M46" s="17"/>
      <c r="N46" s="0" t="str">
        <f aca="false">IF(OR(C46="",C46="Call them"),"",SUBSTITUTE(SUBSTITUTE(SUBSTITUTE(SUBSTITUTE(SUBSTITUTE(SUBSTITUTE(SUBSTITUTE(SUBSTITUTE(SUBSTITUTE(INDEX(Templates!$C$2:$C$5,P46),"{contact}",IF(E46="","there",E46)),"{client}",B46),"{invoice}",A46),"{amount}",TEXT(G46,"#,##0.00")),"{currency}",H46),"{due_date}",TEXT(I46,"d mmm yyyy")),"{days_overdue}",MAX(0,L46)),"{sender}",Settings!$B$2),"{business}",Settings!$B$3))</f>
        <v/>
      </c>
      <c r="O46" s="0" t="str">
        <f aca="false">IF(OR(C46="",C46="Call them"),"",SUBSTITUTE(SUBSTITUTE(SUBSTITUTE(SUBSTITUTE(SUBSTITUTE(SUBSTITUTE(SUBSTITUTE(SUBSTITUTE(SUBSTITUTE(INDEX(Templates!$D$2:$D$5,P46),"{contact}",IF(E46="","there",E46)),"{client}",B46),"{invoice}",A46),"{amount}",TEXT(G46,"#,##0.00")),"{currency}",H46),"{due_date}",TEXT(I46,"d mmm yyyy")),"{days_overdue}",MAX(0,L46)),"{sender}",Settings!$B$2),"{business}",Settings!$B$3))</f>
        <v/>
      </c>
      <c r="P46" s="19" t="n">
        <f aca="false">IF(OR(A46="",J46&lt;&gt;"Unpaid",I46=""),0,IF(L46&gt;=Settings!$B$8,4,IF(L46&gt;=Settings!$B$7,3,IF(L46&gt;=0,2,IF(L46&gt;=-Settings!$B$6,1,0)))))</f>
        <v>0</v>
      </c>
    </row>
    <row r="47" customFormat="false" ht="15" hidden="false" customHeight="false" outlineLevel="0" collapsed="false">
      <c r="A47" s="17"/>
      <c r="B47" s="17"/>
      <c r="C47" s="13" t="str">
        <f aca="false">IF(P47=0,"",IF(P47&gt;IFERROR(MATCH(K47,Templates!$A$2:$A$5,0),0),INDEX(Templates!$A$2:$A$5,P47),IF(AND(P47=4,L47&gt;=Settings!$B$8+7),"Call them","")))</f>
        <v/>
      </c>
      <c r="D47" s="14" t="str">
        <f aca="false">IF(N47="","",HYPERLINK(IF(Settings!$B$4="Gmail","https://mail.google.com/mail/?"&amp;IF(Settings!$B$5="","","authuser="&amp;_xlfn.ENCODEURL(Settings!$B$5)&amp;"&amp;")&amp;"view=cm&amp;fs=1&amp;to="&amp;_xlfn.ENCODEURL(F47)&amp;"&amp;su="&amp;_xlfn.ENCODEURL(N47)&amp;"&amp;body="&amp;_xlfn.ENCODEURL(O47),"mailto:"&amp;F47&amp;"?subject="&amp;_xlfn.ENCODEURL(N47)&amp;"&amp;body="&amp;_xlfn.ENCODEURL(O47)),"Write email"))</f>
        <v/>
      </c>
      <c r="E47" s="17"/>
      <c r="F47" s="17"/>
      <c r="G47" s="20"/>
      <c r="H47" s="17"/>
      <c r="I47" s="21"/>
      <c r="J47" s="17"/>
      <c r="K47" s="17"/>
      <c r="L47" s="18" t="str">
        <f aca="true">IF(OR(I47="",J47&lt;&gt;"Unpaid"),"",TODAY()-I47)</f>
        <v/>
      </c>
      <c r="M47" s="17"/>
      <c r="N47" s="0" t="str">
        <f aca="false">IF(OR(C47="",C47="Call them"),"",SUBSTITUTE(SUBSTITUTE(SUBSTITUTE(SUBSTITUTE(SUBSTITUTE(SUBSTITUTE(SUBSTITUTE(SUBSTITUTE(SUBSTITUTE(INDEX(Templates!$C$2:$C$5,P47),"{contact}",IF(E47="","there",E47)),"{client}",B47),"{invoice}",A47),"{amount}",TEXT(G47,"#,##0.00")),"{currency}",H47),"{due_date}",TEXT(I47,"d mmm yyyy")),"{days_overdue}",MAX(0,L47)),"{sender}",Settings!$B$2),"{business}",Settings!$B$3))</f>
        <v/>
      </c>
      <c r="O47" s="0" t="str">
        <f aca="false">IF(OR(C47="",C47="Call them"),"",SUBSTITUTE(SUBSTITUTE(SUBSTITUTE(SUBSTITUTE(SUBSTITUTE(SUBSTITUTE(SUBSTITUTE(SUBSTITUTE(SUBSTITUTE(INDEX(Templates!$D$2:$D$5,P47),"{contact}",IF(E47="","there",E47)),"{client}",B47),"{invoice}",A47),"{amount}",TEXT(G47,"#,##0.00")),"{currency}",H47),"{due_date}",TEXT(I47,"d mmm yyyy")),"{days_overdue}",MAX(0,L47)),"{sender}",Settings!$B$2),"{business}",Settings!$B$3))</f>
        <v/>
      </c>
      <c r="P47" s="19" t="n">
        <f aca="false">IF(OR(A47="",J47&lt;&gt;"Unpaid",I47=""),0,IF(L47&gt;=Settings!$B$8,4,IF(L47&gt;=Settings!$B$7,3,IF(L47&gt;=0,2,IF(L47&gt;=-Settings!$B$6,1,0)))))</f>
        <v>0</v>
      </c>
    </row>
    <row r="48" customFormat="false" ht="15" hidden="false" customHeight="false" outlineLevel="0" collapsed="false">
      <c r="A48" s="17"/>
      <c r="B48" s="17"/>
      <c r="C48" s="13" t="str">
        <f aca="false">IF(P48=0,"",IF(P48&gt;IFERROR(MATCH(K48,Templates!$A$2:$A$5,0),0),INDEX(Templates!$A$2:$A$5,P48),IF(AND(P48=4,L48&gt;=Settings!$B$8+7),"Call them","")))</f>
        <v/>
      </c>
      <c r="D48" s="14" t="str">
        <f aca="false">IF(N48="","",HYPERLINK(IF(Settings!$B$4="Gmail","https://mail.google.com/mail/?"&amp;IF(Settings!$B$5="","","authuser="&amp;_xlfn.ENCODEURL(Settings!$B$5)&amp;"&amp;")&amp;"view=cm&amp;fs=1&amp;to="&amp;_xlfn.ENCODEURL(F48)&amp;"&amp;su="&amp;_xlfn.ENCODEURL(N48)&amp;"&amp;body="&amp;_xlfn.ENCODEURL(O48),"mailto:"&amp;F48&amp;"?subject="&amp;_xlfn.ENCODEURL(N48)&amp;"&amp;body="&amp;_xlfn.ENCODEURL(O48)),"Write email"))</f>
        <v/>
      </c>
      <c r="E48" s="17"/>
      <c r="F48" s="17"/>
      <c r="G48" s="20"/>
      <c r="H48" s="17"/>
      <c r="I48" s="21"/>
      <c r="J48" s="17"/>
      <c r="K48" s="17"/>
      <c r="L48" s="18" t="str">
        <f aca="true">IF(OR(I48="",J48&lt;&gt;"Unpaid"),"",TODAY()-I48)</f>
        <v/>
      </c>
      <c r="M48" s="17"/>
      <c r="N48" s="0" t="str">
        <f aca="false">IF(OR(C48="",C48="Call them"),"",SUBSTITUTE(SUBSTITUTE(SUBSTITUTE(SUBSTITUTE(SUBSTITUTE(SUBSTITUTE(SUBSTITUTE(SUBSTITUTE(SUBSTITUTE(INDEX(Templates!$C$2:$C$5,P48),"{contact}",IF(E48="","there",E48)),"{client}",B48),"{invoice}",A48),"{amount}",TEXT(G48,"#,##0.00")),"{currency}",H48),"{due_date}",TEXT(I48,"d mmm yyyy")),"{days_overdue}",MAX(0,L48)),"{sender}",Settings!$B$2),"{business}",Settings!$B$3))</f>
        <v/>
      </c>
      <c r="O48" s="0" t="str">
        <f aca="false">IF(OR(C48="",C48="Call them"),"",SUBSTITUTE(SUBSTITUTE(SUBSTITUTE(SUBSTITUTE(SUBSTITUTE(SUBSTITUTE(SUBSTITUTE(SUBSTITUTE(SUBSTITUTE(INDEX(Templates!$D$2:$D$5,P48),"{contact}",IF(E48="","there",E48)),"{client}",B48),"{invoice}",A48),"{amount}",TEXT(G48,"#,##0.00")),"{currency}",H48),"{due_date}",TEXT(I48,"d mmm yyyy")),"{days_overdue}",MAX(0,L48)),"{sender}",Settings!$B$2),"{business}",Settings!$B$3))</f>
        <v/>
      </c>
      <c r="P48" s="19" t="n">
        <f aca="false">IF(OR(A48="",J48&lt;&gt;"Unpaid",I48=""),0,IF(L48&gt;=Settings!$B$8,4,IF(L48&gt;=Settings!$B$7,3,IF(L48&gt;=0,2,IF(L48&gt;=-Settings!$B$6,1,0)))))</f>
        <v>0</v>
      </c>
    </row>
    <row r="49" customFormat="false" ht="15" hidden="false" customHeight="false" outlineLevel="0" collapsed="false">
      <c r="A49" s="17"/>
      <c r="B49" s="17"/>
      <c r="C49" s="13" t="str">
        <f aca="false">IF(P49=0,"",IF(P49&gt;IFERROR(MATCH(K49,Templates!$A$2:$A$5,0),0),INDEX(Templates!$A$2:$A$5,P49),IF(AND(P49=4,L49&gt;=Settings!$B$8+7),"Call them","")))</f>
        <v/>
      </c>
      <c r="D49" s="14" t="str">
        <f aca="false">IF(N49="","",HYPERLINK(IF(Settings!$B$4="Gmail","https://mail.google.com/mail/?"&amp;IF(Settings!$B$5="","","authuser="&amp;_xlfn.ENCODEURL(Settings!$B$5)&amp;"&amp;")&amp;"view=cm&amp;fs=1&amp;to="&amp;_xlfn.ENCODEURL(F49)&amp;"&amp;su="&amp;_xlfn.ENCODEURL(N49)&amp;"&amp;body="&amp;_xlfn.ENCODEURL(O49),"mailto:"&amp;F49&amp;"?subject="&amp;_xlfn.ENCODEURL(N49)&amp;"&amp;body="&amp;_xlfn.ENCODEURL(O49)),"Write email"))</f>
        <v/>
      </c>
      <c r="E49" s="17"/>
      <c r="F49" s="17"/>
      <c r="G49" s="20"/>
      <c r="H49" s="17"/>
      <c r="I49" s="21"/>
      <c r="J49" s="17"/>
      <c r="K49" s="17"/>
      <c r="L49" s="18" t="str">
        <f aca="true">IF(OR(I49="",J49&lt;&gt;"Unpaid"),"",TODAY()-I49)</f>
        <v/>
      </c>
      <c r="M49" s="17"/>
      <c r="N49" s="0" t="str">
        <f aca="false">IF(OR(C49="",C49="Call them"),"",SUBSTITUTE(SUBSTITUTE(SUBSTITUTE(SUBSTITUTE(SUBSTITUTE(SUBSTITUTE(SUBSTITUTE(SUBSTITUTE(SUBSTITUTE(INDEX(Templates!$C$2:$C$5,P49),"{contact}",IF(E49="","there",E49)),"{client}",B49),"{invoice}",A49),"{amount}",TEXT(G49,"#,##0.00")),"{currency}",H49),"{due_date}",TEXT(I49,"d mmm yyyy")),"{days_overdue}",MAX(0,L49)),"{sender}",Settings!$B$2),"{business}",Settings!$B$3))</f>
        <v/>
      </c>
      <c r="O49" s="0" t="str">
        <f aca="false">IF(OR(C49="",C49="Call them"),"",SUBSTITUTE(SUBSTITUTE(SUBSTITUTE(SUBSTITUTE(SUBSTITUTE(SUBSTITUTE(SUBSTITUTE(SUBSTITUTE(SUBSTITUTE(INDEX(Templates!$D$2:$D$5,P49),"{contact}",IF(E49="","there",E49)),"{client}",B49),"{invoice}",A49),"{amount}",TEXT(G49,"#,##0.00")),"{currency}",H49),"{due_date}",TEXT(I49,"d mmm yyyy")),"{days_overdue}",MAX(0,L49)),"{sender}",Settings!$B$2),"{business}",Settings!$B$3))</f>
        <v/>
      </c>
      <c r="P49" s="19" t="n">
        <f aca="false">IF(OR(A49="",J49&lt;&gt;"Unpaid",I49=""),0,IF(L49&gt;=Settings!$B$8,4,IF(L49&gt;=Settings!$B$7,3,IF(L49&gt;=0,2,IF(L49&gt;=-Settings!$B$6,1,0)))))</f>
        <v>0</v>
      </c>
    </row>
    <row r="50" customFormat="false" ht="15" hidden="false" customHeight="false" outlineLevel="0" collapsed="false">
      <c r="A50" s="17"/>
      <c r="B50" s="17"/>
      <c r="C50" s="13" t="str">
        <f aca="false">IF(P50=0,"",IF(P50&gt;IFERROR(MATCH(K50,Templates!$A$2:$A$5,0),0),INDEX(Templates!$A$2:$A$5,P50),IF(AND(P50=4,L50&gt;=Settings!$B$8+7),"Call them","")))</f>
        <v/>
      </c>
      <c r="D50" s="14" t="str">
        <f aca="false">IF(N50="","",HYPERLINK(IF(Settings!$B$4="Gmail","https://mail.google.com/mail/?"&amp;IF(Settings!$B$5="","","authuser="&amp;_xlfn.ENCODEURL(Settings!$B$5)&amp;"&amp;")&amp;"view=cm&amp;fs=1&amp;to="&amp;_xlfn.ENCODEURL(F50)&amp;"&amp;su="&amp;_xlfn.ENCODEURL(N50)&amp;"&amp;body="&amp;_xlfn.ENCODEURL(O50),"mailto:"&amp;F50&amp;"?subject="&amp;_xlfn.ENCODEURL(N50)&amp;"&amp;body="&amp;_xlfn.ENCODEURL(O50)),"Write email"))</f>
        <v/>
      </c>
      <c r="E50" s="17"/>
      <c r="F50" s="17"/>
      <c r="G50" s="20"/>
      <c r="H50" s="17"/>
      <c r="I50" s="21"/>
      <c r="J50" s="17"/>
      <c r="K50" s="17"/>
      <c r="L50" s="18" t="str">
        <f aca="true">IF(OR(I50="",J50&lt;&gt;"Unpaid"),"",TODAY()-I50)</f>
        <v/>
      </c>
      <c r="M50" s="17"/>
      <c r="N50" s="0" t="str">
        <f aca="false">IF(OR(C50="",C50="Call them"),"",SUBSTITUTE(SUBSTITUTE(SUBSTITUTE(SUBSTITUTE(SUBSTITUTE(SUBSTITUTE(SUBSTITUTE(SUBSTITUTE(SUBSTITUTE(INDEX(Templates!$C$2:$C$5,P50),"{contact}",IF(E50="","there",E50)),"{client}",B50),"{invoice}",A50),"{amount}",TEXT(G50,"#,##0.00")),"{currency}",H50),"{due_date}",TEXT(I50,"d mmm yyyy")),"{days_overdue}",MAX(0,L50)),"{sender}",Settings!$B$2),"{business}",Settings!$B$3))</f>
        <v/>
      </c>
      <c r="O50" s="0" t="str">
        <f aca="false">IF(OR(C50="",C50="Call them"),"",SUBSTITUTE(SUBSTITUTE(SUBSTITUTE(SUBSTITUTE(SUBSTITUTE(SUBSTITUTE(SUBSTITUTE(SUBSTITUTE(SUBSTITUTE(INDEX(Templates!$D$2:$D$5,P50),"{contact}",IF(E50="","there",E50)),"{client}",B50),"{invoice}",A50),"{amount}",TEXT(G50,"#,##0.00")),"{currency}",H50),"{due_date}",TEXT(I50,"d mmm yyyy")),"{days_overdue}",MAX(0,L50)),"{sender}",Settings!$B$2),"{business}",Settings!$B$3))</f>
        <v/>
      </c>
      <c r="P50" s="19" t="n">
        <f aca="false">IF(OR(A50="",J50&lt;&gt;"Unpaid",I50=""),0,IF(L50&gt;=Settings!$B$8,4,IF(L50&gt;=Settings!$B$7,3,IF(L50&gt;=0,2,IF(L50&gt;=-Settings!$B$6,1,0)))))</f>
        <v>0</v>
      </c>
    </row>
    <row r="51" customFormat="false" ht="15" hidden="false" customHeight="false" outlineLevel="0" collapsed="false">
      <c r="A51" s="17"/>
      <c r="B51" s="17"/>
      <c r="C51" s="13" t="str">
        <f aca="false">IF(P51=0,"",IF(P51&gt;IFERROR(MATCH(K51,Templates!$A$2:$A$5,0),0),INDEX(Templates!$A$2:$A$5,P51),IF(AND(P51=4,L51&gt;=Settings!$B$8+7),"Call them","")))</f>
        <v/>
      </c>
      <c r="D51" s="14" t="str">
        <f aca="false">IF(N51="","",HYPERLINK(IF(Settings!$B$4="Gmail","https://mail.google.com/mail/?"&amp;IF(Settings!$B$5="","","authuser="&amp;_xlfn.ENCODEURL(Settings!$B$5)&amp;"&amp;")&amp;"view=cm&amp;fs=1&amp;to="&amp;_xlfn.ENCODEURL(F51)&amp;"&amp;su="&amp;_xlfn.ENCODEURL(N51)&amp;"&amp;body="&amp;_xlfn.ENCODEURL(O51),"mailto:"&amp;F51&amp;"?subject="&amp;_xlfn.ENCODEURL(N51)&amp;"&amp;body="&amp;_xlfn.ENCODEURL(O51)),"Write email"))</f>
        <v/>
      </c>
      <c r="E51" s="17"/>
      <c r="F51" s="17"/>
      <c r="G51" s="20"/>
      <c r="H51" s="17"/>
      <c r="I51" s="21"/>
      <c r="J51" s="17"/>
      <c r="K51" s="17"/>
      <c r="L51" s="18" t="str">
        <f aca="true">IF(OR(I51="",J51&lt;&gt;"Unpaid"),"",TODAY()-I51)</f>
        <v/>
      </c>
      <c r="M51" s="17"/>
      <c r="N51" s="0" t="str">
        <f aca="false">IF(OR(C51="",C51="Call them"),"",SUBSTITUTE(SUBSTITUTE(SUBSTITUTE(SUBSTITUTE(SUBSTITUTE(SUBSTITUTE(SUBSTITUTE(SUBSTITUTE(SUBSTITUTE(INDEX(Templates!$C$2:$C$5,P51),"{contact}",IF(E51="","there",E51)),"{client}",B51),"{invoice}",A51),"{amount}",TEXT(G51,"#,##0.00")),"{currency}",H51),"{due_date}",TEXT(I51,"d mmm yyyy")),"{days_overdue}",MAX(0,L51)),"{sender}",Settings!$B$2),"{business}",Settings!$B$3))</f>
        <v/>
      </c>
      <c r="O51" s="0" t="str">
        <f aca="false">IF(OR(C51="",C51="Call them"),"",SUBSTITUTE(SUBSTITUTE(SUBSTITUTE(SUBSTITUTE(SUBSTITUTE(SUBSTITUTE(SUBSTITUTE(SUBSTITUTE(SUBSTITUTE(INDEX(Templates!$D$2:$D$5,P51),"{contact}",IF(E51="","there",E51)),"{client}",B51),"{invoice}",A51),"{amount}",TEXT(G51,"#,##0.00")),"{currency}",H51),"{due_date}",TEXT(I51,"d mmm yyyy")),"{days_overdue}",MAX(0,L51)),"{sender}",Settings!$B$2),"{business}",Settings!$B$3))</f>
        <v/>
      </c>
      <c r="P51" s="19" t="n">
        <f aca="false">IF(OR(A51="",J51&lt;&gt;"Unpaid",I51=""),0,IF(L51&gt;=Settings!$B$8,4,IF(L51&gt;=Settings!$B$7,3,IF(L51&gt;=0,2,IF(L51&gt;=-Settings!$B$6,1,0)))))</f>
        <v>0</v>
      </c>
    </row>
    <row r="52" customFormat="false" ht="15" hidden="false" customHeight="false" outlineLevel="0" collapsed="false">
      <c r="A52" s="17"/>
      <c r="B52" s="17"/>
      <c r="C52" s="13" t="str">
        <f aca="false">IF(P52=0,"",IF(P52&gt;IFERROR(MATCH(K52,Templates!$A$2:$A$5,0),0),INDEX(Templates!$A$2:$A$5,P52),IF(AND(P52=4,L52&gt;=Settings!$B$8+7),"Call them","")))</f>
        <v/>
      </c>
      <c r="D52" s="14" t="str">
        <f aca="false">IF(N52="","",HYPERLINK(IF(Settings!$B$4="Gmail","https://mail.google.com/mail/?"&amp;IF(Settings!$B$5="","","authuser="&amp;_xlfn.ENCODEURL(Settings!$B$5)&amp;"&amp;")&amp;"view=cm&amp;fs=1&amp;to="&amp;_xlfn.ENCODEURL(F52)&amp;"&amp;su="&amp;_xlfn.ENCODEURL(N52)&amp;"&amp;body="&amp;_xlfn.ENCODEURL(O52),"mailto:"&amp;F52&amp;"?subject="&amp;_xlfn.ENCODEURL(N52)&amp;"&amp;body="&amp;_xlfn.ENCODEURL(O52)),"Write email"))</f>
        <v/>
      </c>
      <c r="E52" s="17"/>
      <c r="F52" s="17"/>
      <c r="G52" s="20"/>
      <c r="H52" s="17"/>
      <c r="I52" s="21"/>
      <c r="J52" s="17"/>
      <c r="K52" s="17"/>
      <c r="L52" s="18" t="str">
        <f aca="true">IF(OR(I52="",J52&lt;&gt;"Unpaid"),"",TODAY()-I52)</f>
        <v/>
      </c>
      <c r="M52" s="17"/>
      <c r="N52" s="0" t="str">
        <f aca="false">IF(OR(C52="",C52="Call them"),"",SUBSTITUTE(SUBSTITUTE(SUBSTITUTE(SUBSTITUTE(SUBSTITUTE(SUBSTITUTE(SUBSTITUTE(SUBSTITUTE(SUBSTITUTE(INDEX(Templates!$C$2:$C$5,P52),"{contact}",IF(E52="","there",E52)),"{client}",B52),"{invoice}",A52),"{amount}",TEXT(G52,"#,##0.00")),"{currency}",H52),"{due_date}",TEXT(I52,"d mmm yyyy")),"{days_overdue}",MAX(0,L52)),"{sender}",Settings!$B$2),"{business}",Settings!$B$3))</f>
        <v/>
      </c>
      <c r="O52" s="0" t="str">
        <f aca="false">IF(OR(C52="",C52="Call them"),"",SUBSTITUTE(SUBSTITUTE(SUBSTITUTE(SUBSTITUTE(SUBSTITUTE(SUBSTITUTE(SUBSTITUTE(SUBSTITUTE(SUBSTITUTE(INDEX(Templates!$D$2:$D$5,P52),"{contact}",IF(E52="","there",E52)),"{client}",B52),"{invoice}",A52),"{amount}",TEXT(G52,"#,##0.00")),"{currency}",H52),"{due_date}",TEXT(I52,"d mmm yyyy")),"{days_overdue}",MAX(0,L52)),"{sender}",Settings!$B$2),"{business}",Settings!$B$3))</f>
        <v/>
      </c>
      <c r="P52" s="19" t="n">
        <f aca="false">IF(OR(A52="",J52&lt;&gt;"Unpaid",I52=""),0,IF(L52&gt;=Settings!$B$8,4,IF(L52&gt;=Settings!$B$7,3,IF(L52&gt;=0,2,IF(L52&gt;=-Settings!$B$6,1,0)))))</f>
        <v>0</v>
      </c>
    </row>
    <row r="53" customFormat="false" ht="15" hidden="false" customHeight="false" outlineLevel="0" collapsed="false">
      <c r="A53" s="17"/>
      <c r="B53" s="17"/>
      <c r="C53" s="13" t="str">
        <f aca="false">IF(P53=0,"",IF(P53&gt;IFERROR(MATCH(K53,Templates!$A$2:$A$5,0),0),INDEX(Templates!$A$2:$A$5,P53),IF(AND(P53=4,L53&gt;=Settings!$B$8+7),"Call them","")))</f>
        <v/>
      </c>
      <c r="D53" s="14" t="str">
        <f aca="false">IF(N53="","",HYPERLINK(IF(Settings!$B$4="Gmail","https://mail.google.com/mail/?"&amp;IF(Settings!$B$5="","","authuser="&amp;_xlfn.ENCODEURL(Settings!$B$5)&amp;"&amp;")&amp;"view=cm&amp;fs=1&amp;to="&amp;_xlfn.ENCODEURL(F53)&amp;"&amp;su="&amp;_xlfn.ENCODEURL(N53)&amp;"&amp;body="&amp;_xlfn.ENCODEURL(O53),"mailto:"&amp;F53&amp;"?subject="&amp;_xlfn.ENCODEURL(N53)&amp;"&amp;body="&amp;_xlfn.ENCODEURL(O53)),"Write email"))</f>
        <v/>
      </c>
      <c r="E53" s="17"/>
      <c r="F53" s="17"/>
      <c r="G53" s="20"/>
      <c r="H53" s="17"/>
      <c r="I53" s="21"/>
      <c r="J53" s="17"/>
      <c r="K53" s="17"/>
      <c r="L53" s="18" t="str">
        <f aca="true">IF(OR(I53="",J53&lt;&gt;"Unpaid"),"",TODAY()-I53)</f>
        <v/>
      </c>
      <c r="M53" s="17"/>
      <c r="N53" s="0" t="str">
        <f aca="false">IF(OR(C53="",C53="Call them"),"",SUBSTITUTE(SUBSTITUTE(SUBSTITUTE(SUBSTITUTE(SUBSTITUTE(SUBSTITUTE(SUBSTITUTE(SUBSTITUTE(SUBSTITUTE(INDEX(Templates!$C$2:$C$5,P53),"{contact}",IF(E53="","there",E53)),"{client}",B53),"{invoice}",A53),"{amount}",TEXT(G53,"#,##0.00")),"{currency}",H53),"{due_date}",TEXT(I53,"d mmm yyyy")),"{days_overdue}",MAX(0,L53)),"{sender}",Settings!$B$2),"{business}",Settings!$B$3))</f>
        <v/>
      </c>
      <c r="O53" s="0" t="str">
        <f aca="false">IF(OR(C53="",C53="Call them"),"",SUBSTITUTE(SUBSTITUTE(SUBSTITUTE(SUBSTITUTE(SUBSTITUTE(SUBSTITUTE(SUBSTITUTE(SUBSTITUTE(SUBSTITUTE(INDEX(Templates!$D$2:$D$5,P53),"{contact}",IF(E53="","there",E53)),"{client}",B53),"{invoice}",A53),"{amount}",TEXT(G53,"#,##0.00")),"{currency}",H53),"{due_date}",TEXT(I53,"d mmm yyyy")),"{days_overdue}",MAX(0,L53)),"{sender}",Settings!$B$2),"{business}",Settings!$B$3))</f>
        <v/>
      </c>
      <c r="P53" s="19" t="n">
        <f aca="false">IF(OR(A53="",J53&lt;&gt;"Unpaid",I53=""),0,IF(L53&gt;=Settings!$B$8,4,IF(L53&gt;=Settings!$B$7,3,IF(L53&gt;=0,2,IF(L53&gt;=-Settings!$B$6,1,0)))))</f>
        <v>0</v>
      </c>
    </row>
    <row r="54" customFormat="false" ht="15" hidden="false" customHeight="false" outlineLevel="0" collapsed="false">
      <c r="A54" s="17"/>
      <c r="B54" s="17"/>
      <c r="C54" s="13" t="str">
        <f aca="false">IF(P54=0,"",IF(P54&gt;IFERROR(MATCH(K54,Templates!$A$2:$A$5,0),0),INDEX(Templates!$A$2:$A$5,P54),IF(AND(P54=4,L54&gt;=Settings!$B$8+7),"Call them","")))</f>
        <v/>
      </c>
      <c r="D54" s="14" t="str">
        <f aca="false">IF(N54="","",HYPERLINK(IF(Settings!$B$4="Gmail","https://mail.google.com/mail/?"&amp;IF(Settings!$B$5="","","authuser="&amp;_xlfn.ENCODEURL(Settings!$B$5)&amp;"&amp;")&amp;"view=cm&amp;fs=1&amp;to="&amp;_xlfn.ENCODEURL(F54)&amp;"&amp;su="&amp;_xlfn.ENCODEURL(N54)&amp;"&amp;body="&amp;_xlfn.ENCODEURL(O54),"mailto:"&amp;F54&amp;"?subject="&amp;_xlfn.ENCODEURL(N54)&amp;"&amp;body="&amp;_xlfn.ENCODEURL(O54)),"Write email"))</f>
        <v/>
      </c>
      <c r="E54" s="17"/>
      <c r="F54" s="17"/>
      <c r="G54" s="20"/>
      <c r="H54" s="17"/>
      <c r="I54" s="21"/>
      <c r="J54" s="17"/>
      <c r="K54" s="17"/>
      <c r="L54" s="18" t="str">
        <f aca="true">IF(OR(I54="",J54&lt;&gt;"Unpaid"),"",TODAY()-I54)</f>
        <v/>
      </c>
      <c r="M54" s="17"/>
      <c r="N54" s="0" t="str">
        <f aca="false">IF(OR(C54="",C54="Call them"),"",SUBSTITUTE(SUBSTITUTE(SUBSTITUTE(SUBSTITUTE(SUBSTITUTE(SUBSTITUTE(SUBSTITUTE(SUBSTITUTE(SUBSTITUTE(INDEX(Templates!$C$2:$C$5,P54),"{contact}",IF(E54="","there",E54)),"{client}",B54),"{invoice}",A54),"{amount}",TEXT(G54,"#,##0.00")),"{currency}",H54),"{due_date}",TEXT(I54,"d mmm yyyy")),"{days_overdue}",MAX(0,L54)),"{sender}",Settings!$B$2),"{business}",Settings!$B$3))</f>
        <v/>
      </c>
      <c r="O54" s="0" t="str">
        <f aca="false">IF(OR(C54="",C54="Call them"),"",SUBSTITUTE(SUBSTITUTE(SUBSTITUTE(SUBSTITUTE(SUBSTITUTE(SUBSTITUTE(SUBSTITUTE(SUBSTITUTE(SUBSTITUTE(INDEX(Templates!$D$2:$D$5,P54),"{contact}",IF(E54="","there",E54)),"{client}",B54),"{invoice}",A54),"{amount}",TEXT(G54,"#,##0.00")),"{currency}",H54),"{due_date}",TEXT(I54,"d mmm yyyy")),"{days_overdue}",MAX(0,L54)),"{sender}",Settings!$B$2),"{business}",Settings!$B$3))</f>
        <v/>
      </c>
      <c r="P54" s="19" t="n">
        <f aca="false">IF(OR(A54="",J54&lt;&gt;"Unpaid",I54=""),0,IF(L54&gt;=Settings!$B$8,4,IF(L54&gt;=Settings!$B$7,3,IF(L54&gt;=0,2,IF(L54&gt;=-Settings!$B$6,1,0)))))</f>
        <v>0</v>
      </c>
    </row>
    <row r="55" customFormat="false" ht="15" hidden="false" customHeight="false" outlineLevel="0" collapsed="false">
      <c r="A55" s="17"/>
      <c r="B55" s="17"/>
      <c r="C55" s="13" t="str">
        <f aca="false">IF(P55=0,"",IF(P55&gt;IFERROR(MATCH(K55,Templates!$A$2:$A$5,0),0),INDEX(Templates!$A$2:$A$5,P55),IF(AND(P55=4,L55&gt;=Settings!$B$8+7),"Call them","")))</f>
        <v/>
      </c>
      <c r="D55" s="14" t="str">
        <f aca="false">IF(N55="","",HYPERLINK(IF(Settings!$B$4="Gmail","https://mail.google.com/mail/?"&amp;IF(Settings!$B$5="","","authuser="&amp;_xlfn.ENCODEURL(Settings!$B$5)&amp;"&amp;")&amp;"view=cm&amp;fs=1&amp;to="&amp;_xlfn.ENCODEURL(F55)&amp;"&amp;su="&amp;_xlfn.ENCODEURL(N55)&amp;"&amp;body="&amp;_xlfn.ENCODEURL(O55),"mailto:"&amp;F55&amp;"?subject="&amp;_xlfn.ENCODEURL(N55)&amp;"&amp;body="&amp;_xlfn.ENCODEURL(O55)),"Write email"))</f>
        <v/>
      </c>
      <c r="E55" s="17"/>
      <c r="F55" s="17"/>
      <c r="G55" s="20"/>
      <c r="H55" s="17"/>
      <c r="I55" s="21"/>
      <c r="J55" s="17"/>
      <c r="K55" s="17"/>
      <c r="L55" s="18" t="str">
        <f aca="true">IF(OR(I55="",J55&lt;&gt;"Unpaid"),"",TODAY()-I55)</f>
        <v/>
      </c>
      <c r="M55" s="17"/>
      <c r="N55" s="0" t="str">
        <f aca="false">IF(OR(C55="",C55="Call them"),"",SUBSTITUTE(SUBSTITUTE(SUBSTITUTE(SUBSTITUTE(SUBSTITUTE(SUBSTITUTE(SUBSTITUTE(SUBSTITUTE(SUBSTITUTE(INDEX(Templates!$C$2:$C$5,P55),"{contact}",IF(E55="","there",E55)),"{client}",B55),"{invoice}",A55),"{amount}",TEXT(G55,"#,##0.00")),"{currency}",H55),"{due_date}",TEXT(I55,"d mmm yyyy")),"{days_overdue}",MAX(0,L55)),"{sender}",Settings!$B$2),"{business}",Settings!$B$3))</f>
        <v/>
      </c>
      <c r="O55" s="0" t="str">
        <f aca="false">IF(OR(C55="",C55="Call them"),"",SUBSTITUTE(SUBSTITUTE(SUBSTITUTE(SUBSTITUTE(SUBSTITUTE(SUBSTITUTE(SUBSTITUTE(SUBSTITUTE(SUBSTITUTE(INDEX(Templates!$D$2:$D$5,P55),"{contact}",IF(E55="","there",E55)),"{client}",B55),"{invoice}",A55),"{amount}",TEXT(G55,"#,##0.00")),"{currency}",H55),"{due_date}",TEXT(I55,"d mmm yyyy")),"{days_overdue}",MAX(0,L55)),"{sender}",Settings!$B$2),"{business}",Settings!$B$3))</f>
        <v/>
      </c>
      <c r="P55" s="19" t="n">
        <f aca="false">IF(OR(A55="",J55&lt;&gt;"Unpaid",I55=""),0,IF(L55&gt;=Settings!$B$8,4,IF(L55&gt;=Settings!$B$7,3,IF(L55&gt;=0,2,IF(L55&gt;=-Settings!$B$6,1,0)))))</f>
        <v>0</v>
      </c>
    </row>
    <row r="56" customFormat="false" ht="15" hidden="false" customHeight="false" outlineLevel="0" collapsed="false">
      <c r="A56" s="17"/>
      <c r="B56" s="17"/>
      <c r="C56" s="13" t="str">
        <f aca="false">IF(P56=0,"",IF(P56&gt;IFERROR(MATCH(K56,Templates!$A$2:$A$5,0),0),INDEX(Templates!$A$2:$A$5,P56),IF(AND(P56=4,L56&gt;=Settings!$B$8+7),"Call them","")))</f>
        <v/>
      </c>
      <c r="D56" s="14" t="str">
        <f aca="false">IF(N56="","",HYPERLINK(IF(Settings!$B$4="Gmail","https://mail.google.com/mail/?"&amp;IF(Settings!$B$5="","","authuser="&amp;_xlfn.ENCODEURL(Settings!$B$5)&amp;"&amp;")&amp;"view=cm&amp;fs=1&amp;to="&amp;_xlfn.ENCODEURL(F56)&amp;"&amp;su="&amp;_xlfn.ENCODEURL(N56)&amp;"&amp;body="&amp;_xlfn.ENCODEURL(O56),"mailto:"&amp;F56&amp;"?subject="&amp;_xlfn.ENCODEURL(N56)&amp;"&amp;body="&amp;_xlfn.ENCODEURL(O56)),"Write email"))</f>
        <v/>
      </c>
      <c r="E56" s="17"/>
      <c r="F56" s="17"/>
      <c r="G56" s="20"/>
      <c r="H56" s="17"/>
      <c r="I56" s="21"/>
      <c r="J56" s="17"/>
      <c r="K56" s="17"/>
      <c r="L56" s="18" t="str">
        <f aca="true">IF(OR(I56="",J56&lt;&gt;"Unpaid"),"",TODAY()-I56)</f>
        <v/>
      </c>
      <c r="M56" s="17"/>
      <c r="N56" s="0" t="str">
        <f aca="false">IF(OR(C56="",C56="Call them"),"",SUBSTITUTE(SUBSTITUTE(SUBSTITUTE(SUBSTITUTE(SUBSTITUTE(SUBSTITUTE(SUBSTITUTE(SUBSTITUTE(SUBSTITUTE(INDEX(Templates!$C$2:$C$5,P56),"{contact}",IF(E56="","there",E56)),"{client}",B56),"{invoice}",A56),"{amount}",TEXT(G56,"#,##0.00")),"{currency}",H56),"{due_date}",TEXT(I56,"d mmm yyyy")),"{days_overdue}",MAX(0,L56)),"{sender}",Settings!$B$2),"{business}",Settings!$B$3))</f>
        <v/>
      </c>
      <c r="O56" s="0" t="str">
        <f aca="false">IF(OR(C56="",C56="Call them"),"",SUBSTITUTE(SUBSTITUTE(SUBSTITUTE(SUBSTITUTE(SUBSTITUTE(SUBSTITUTE(SUBSTITUTE(SUBSTITUTE(SUBSTITUTE(INDEX(Templates!$D$2:$D$5,P56),"{contact}",IF(E56="","there",E56)),"{client}",B56),"{invoice}",A56),"{amount}",TEXT(G56,"#,##0.00")),"{currency}",H56),"{due_date}",TEXT(I56,"d mmm yyyy")),"{days_overdue}",MAX(0,L56)),"{sender}",Settings!$B$2),"{business}",Settings!$B$3))</f>
        <v/>
      </c>
      <c r="P56" s="19" t="n">
        <f aca="false">IF(OR(A56="",J56&lt;&gt;"Unpaid",I56=""),0,IF(L56&gt;=Settings!$B$8,4,IF(L56&gt;=Settings!$B$7,3,IF(L56&gt;=0,2,IF(L56&gt;=-Settings!$B$6,1,0)))))</f>
        <v>0</v>
      </c>
    </row>
    <row r="57" customFormat="false" ht="15" hidden="false" customHeight="false" outlineLevel="0" collapsed="false">
      <c r="A57" s="17"/>
      <c r="B57" s="17"/>
      <c r="C57" s="13" t="str">
        <f aca="false">IF(P57=0,"",IF(P57&gt;IFERROR(MATCH(K57,Templates!$A$2:$A$5,0),0),INDEX(Templates!$A$2:$A$5,P57),IF(AND(P57=4,L57&gt;=Settings!$B$8+7),"Call them","")))</f>
        <v/>
      </c>
      <c r="D57" s="14" t="str">
        <f aca="false">IF(N57="","",HYPERLINK(IF(Settings!$B$4="Gmail","https://mail.google.com/mail/?"&amp;IF(Settings!$B$5="","","authuser="&amp;_xlfn.ENCODEURL(Settings!$B$5)&amp;"&amp;")&amp;"view=cm&amp;fs=1&amp;to="&amp;_xlfn.ENCODEURL(F57)&amp;"&amp;su="&amp;_xlfn.ENCODEURL(N57)&amp;"&amp;body="&amp;_xlfn.ENCODEURL(O57),"mailto:"&amp;F57&amp;"?subject="&amp;_xlfn.ENCODEURL(N57)&amp;"&amp;body="&amp;_xlfn.ENCODEURL(O57)),"Write email"))</f>
        <v/>
      </c>
      <c r="E57" s="17"/>
      <c r="F57" s="17"/>
      <c r="G57" s="20"/>
      <c r="H57" s="17"/>
      <c r="I57" s="21"/>
      <c r="J57" s="17"/>
      <c r="K57" s="17"/>
      <c r="L57" s="18" t="str">
        <f aca="true">IF(OR(I57="",J57&lt;&gt;"Unpaid"),"",TODAY()-I57)</f>
        <v/>
      </c>
      <c r="M57" s="17"/>
      <c r="N57" s="0" t="str">
        <f aca="false">IF(OR(C57="",C57="Call them"),"",SUBSTITUTE(SUBSTITUTE(SUBSTITUTE(SUBSTITUTE(SUBSTITUTE(SUBSTITUTE(SUBSTITUTE(SUBSTITUTE(SUBSTITUTE(INDEX(Templates!$C$2:$C$5,P57),"{contact}",IF(E57="","there",E57)),"{client}",B57),"{invoice}",A57),"{amount}",TEXT(G57,"#,##0.00")),"{currency}",H57),"{due_date}",TEXT(I57,"d mmm yyyy")),"{days_overdue}",MAX(0,L57)),"{sender}",Settings!$B$2),"{business}",Settings!$B$3))</f>
        <v/>
      </c>
      <c r="O57" s="0" t="str">
        <f aca="false">IF(OR(C57="",C57="Call them"),"",SUBSTITUTE(SUBSTITUTE(SUBSTITUTE(SUBSTITUTE(SUBSTITUTE(SUBSTITUTE(SUBSTITUTE(SUBSTITUTE(SUBSTITUTE(INDEX(Templates!$D$2:$D$5,P57),"{contact}",IF(E57="","there",E57)),"{client}",B57),"{invoice}",A57),"{amount}",TEXT(G57,"#,##0.00")),"{currency}",H57),"{due_date}",TEXT(I57,"d mmm yyyy")),"{days_overdue}",MAX(0,L57)),"{sender}",Settings!$B$2),"{business}",Settings!$B$3))</f>
        <v/>
      </c>
      <c r="P57" s="19" t="n">
        <f aca="false">IF(OR(A57="",J57&lt;&gt;"Unpaid",I57=""),0,IF(L57&gt;=Settings!$B$8,4,IF(L57&gt;=Settings!$B$7,3,IF(L57&gt;=0,2,IF(L57&gt;=-Settings!$B$6,1,0)))))</f>
        <v>0</v>
      </c>
    </row>
    <row r="58" customFormat="false" ht="15" hidden="false" customHeight="false" outlineLevel="0" collapsed="false">
      <c r="A58" s="17"/>
      <c r="B58" s="17"/>
      <c r="C58" s="13" t="str">
        <f aca="false">IF(P58=0,"",IF(P58&gt;IFERROR(MATCH(K58,Templates!$A$2:$A$5,0),0),INDEX(Templates!$A$2:$A$5,P58),IF(AND(P58=4,L58&gt;=Settings!$B$8+7),"Call them","")))</f>
        <v/>
      </c>
      <c r="D58" s="14" t="str">
        <f aca="false">IF(N58="","",HYPERLINK(IF(Settings!$B$4="Gmail","https://mail.google.com/mail/?"&amp;IF(Settings!$B$5="","","authuser="&amp;_xlfn.ENCODEURL(Settings!$B$5)&amp;"&amp;")&amp;"view=cm&amp;fs=1&amp;to="&amp;_xlfn.ENCODEURL(F58)&amp;"&amp;su="&amp;_xlfn.ENCODEURL(N58)&amp;"&amp;body="&amp;_xlfn.ENCODEURL(O58),"mailto:"&amp;F58&amp;"?subject="&amp;_xlfn.ENCODEURL(N58)&amp;"&amp;body="&amp;_xlfn.ENCODEURL(O58)),"Write email"))</f>
        <v/>
      </c>
      <c r="E58" s="17"/>
      <c r="F58" s="17"/>
      <c r="G58" s="20"/>
      <c r="H58" s="17"/>
      <c r="I58" s="21"/>
      <c r="J58" s="17"/>
      <c r="K58" s="17"/>
      <c r="L58" s="18" t="str">
        <f aca="true">IF(OR(I58="",J58&lt;&gt;"Unpaid"),"",TODAY()-I58)</f>
        <v/>
      </c>
      <c r="M58" s="17"/>
      <c r="N58" s="0" t="str">
        <f aca="false">IF(OR(C58="",C58="Call them"),"",SUBSTITUTE(SUBSTITUTE(SUBSTITUTE(SUBSTITUTE(SUBSTITUTE(SUBSTITUTE(SUBSTITUTE(SUBSTITUTE(SUBSTITUTE(INDEX(Templates!$C$2:$C$5,P58),"{contact}",IF(E58="","there",E58)),"{client}",B58),"{invoice}",A58),"{amount}",TEXT(G58,"#,##0.00")),"{currency}",H58),"{due_date}",TEXT(I58,"d mmm yyyy")),"{days_overdue}",MAX(0,L58)),"{sender}",Settings!$B$2),"{business}",Settings!$B$3))</f>
        <v/>
      </c>
      <c r="O58" s="0" t="str">
        <f aca="false">IF(OR(C58="",C58="Call them"),"",SUBSTITUTE(SUBSTITUTE(SUBSTITUTE(SUBSTITUTE(SUBSTITUTE(SUBSTITUTE(SUBSTITUTE(SUBSTITUTE(SUBSTITUTE(INDEX(Templates!$D$2:$D$5,P58),"{contact}",IF(E58="","there",E58)),"{client}",B58),"{invoice}",A58),"{amount}",TEXT(G58,"#,##0.00")),"{currency}",H58),"{due_date}",TEXT(I58,"d mmm yyyy")),"{days_overdue}",MAX(0,L58)),"{sender}",Settings!$B$2),"{business}",Settings!$B$3))</f>
        <v/>
      </c>
      <c r="P58" s="19" t="n">
        <f aca="false">IF(OR(A58="",J58&lt;&gt;"Unpaid",I58=""),0,IF(L58&gt;=Settings!$B$8,4,IF(L58&gt;=Settings!$B$7,3,IF(L58&gt;=0,2,IF(L58&gt;=-Settings!$B$6,1,0)))))</f>
        <v>0</v>
      </c>
    </row>
    <row r="59" customFormat="false" ht="15" hidden="false" customHeight="false" outlineLevel="0" collapsed="false">
      <c r="A59" s="17"/>
      <c r="B59" s="17"/>
      <c r="C59" s="13" t="str">
        <f aca="false">IF(P59=0,"",IF(P59&gt;IFERROR(MATCH(K59,Templates!$A$2:$A$5,0),0),INDEX(Templates!$A$2:$A$5,P59),IF(AND(P59=4,L59&gt;=Settings!$B$8+7),"Call them","")))</f>
        <v/>
      </c>
      <c r="D59" s="14" t="str">
        <f aca="false">IF(N59="","",HYPERLINK(IF(Settings!$B$4="Gmail","https://mail.google.com/mail/?"&amp;IF(Settings!$B$5="","","authuser="&amp;_xlfn.ENCODEURL(Settings!$B$5)&amp;"&amp;")&amp;"view=cm&amp;fs=1&amp;to="&amp;_xlfn.ENCODEURL(F59)&amp;"&amp;su="&amp;_xlfn.ENCODEURL(N59)&amp;"&amp;body="&amp;_xlfn.ENCODEURL(O59),"mailto:"&amp;F59&amp;"?subject="&amp;_xlfn.ENCODEURL(N59)&amp;"&amp;body="&amp;_xlfn.ENCODEURL(O59)),"Write email"))</f>
        <v/>
      </c>
      <c r="E59" s="17"/>
      <c r="F59" s="17"/>
      <c r="G59" s="20"/>
      <c r="H59" s="17"/>
      <c r="I59" s="21"/>
      <c r="J59" s="17"/>
      <c r="K59" s="17"/>
      <c r="L59" s="18" t="str">
        <f aca="true">IF(OR(I59="",J59&lt;&gt;"Unpaid"),"",TODAY()-I59)</f>
        <v/>
      </c>
      <c r="M59" s="17"/>
      <c r="N59" s="0" t="str">
        <f aca="false">IF(OR(C59="",C59="Call them"),"",SUBSTITUTE(SUBSTITUTE(SUBSTITUTE(SUBSTITUTE(SUBSTITUTE(SUBSTITUTE(SUBSTITUTE(SUBSTITUTE(SUBSTITUTE(INDEX(Templates!$C$2:$C$5,P59),"{contact}",IF(E59="","there",E59)),"{client}",B59),"{invoice}",A59),"{amount}",TEXT(G59,"#,##0.00")),"{currency}",H59),"{due_date}",TEXT(I59,"d mmm yyyy")),"{days_overdue}",MAX(0,L59)),"{sender}",Settings!$B$2),"{business}",Settings!$B$3))</f>
        <v/>
      </c>
      <c r="O59" s="0" t="str">
        <f aca="false">IF(OR(C59="",C59="Call them"),"",SUBSTITUTE(SUBSTITUTE(SUBSTITUTE(SUBSTITUTE(SUBSTITUTE(SUBSTITUTE(SUBSTITUTE(SUBSTITUTE(SUBSTITUTE(INDEX(Templates!$D$2:$D$5,P59),"{contact}",IF(E59="","there",E59)),"{client}",B59),"{invoice}",A59),"{amount}",TEXT(G59,"#,##0.00")),"{currency}",H59),"{due_date}",TEXT(I59,"d mmm yyyy")),"{days_overdue}",MAX(0,L59)),"{sender}",Settings!$B$2),"{business}",Settings!$B$3))</f>
        <v/>
      </c>
      <c r="P59" s="19" t="n">
        <f aca="false">IF(OR(A59="",J59&lt;&gt;"Unpaid",I59=""),0,IF(L59&gt;=Settings!$B$8,4,IF(L59&gt;=Settings!$B$7,3,IF(L59&gt;=0,2,IF(L59&gt;=-Settings!$B$6,1,0)))))</f>
        <v>0</v>
      </c>
    </row>
    <row r="60" customFormat="false" ht="15" hidden="false" customHeight="false" outlineLevel="0" collapsed="false">
      <c r="A60" s="17"/>
      <c r="B60" s="17"/>
      <c r="C60" s="13" t="str">
        <f aca="false">IF(P60=0,"",IF(P60&gt;IFERROR(MATCH(K60,Templates!$A$2:$A$5,0),0),INDEX(Templates!$A$2:$A$5,P60),IF(AND(P60=4,L60&gt;=Settings!$B$8+7),"Call them","")))</f>
        <v/>
      </c>
      <c r="D60" s="14" t="str">
        <f aca="false">IF(N60="","",HYPERLINK(IF(Settings!$B$4="Gmail","https://mail.google.com/mail/?"&amp;IF(Settings!$B$5="","","authuser="&amp;_xlfn.ENCODEURL(Settings!$B$5)&amp;"&amp;")&amp;"view=cm&amp;fs=1&amp;to="&amp;_xlfn.ENCODEURL(F60)&amp;"&amp;su="&amp;_xlfn.ENCODEURL(N60)&amp;"&amp;body="&amp;_xlfn.ENCODEURL(O60),"mailto:"&amp;F60&amp;"?subject="&amp;_xlfn.ENCODEURL(N60)&amp;"&amp;body="&amp;_xlfn.ENCODEURL(O60)),"Write email"))</f>
        <v/>
      </c>
      <c r="E60" s="17"/>
      <c r="F60" s="17"/>
      <c r="G60" s="20"/>
      <c r="H60" s="17"/>
      <c r="I60" s="21"/>
      <c r="J60" s="17"/>
      <c r="K60" s="17"/>
      <c r="L60" s="18" t="str">
        <f aca="true">IF(OR(I60="",J60&lt;&gt;"Unpaid"),"",TODAY()-I60)</f>
        <v/>
      </c>
      <c r="M60" s="17"/>
      <c r="N60" s="0" t="str">
        <f aca="false">IF(OR(C60="",C60="Call them"),"",SUBSTITUTE(SUBSTITUTE(SUBSTITUTE(SUBSTITUTE(SUBSTITUTE(SUBSTITUTE(SUBSTITUTE(SUBSTITUTE(SUBSTITUTE(INDEX(Templates!$C$2:$C$5,P60),"{contact}",IF(E60="","there",E60)),"{client}",B60),"{invoice}",A60),"{amount}",TEXT(G60,"#,##0.00")),"{currency}",H60),"{due_date}",TEXT(I60,"d mmm yyyy")),"{days_overdue}",MAX(0,L60)),"{sender}",Settings!$B$2),"{business}",Settings!$B$3))</f>
        <v/>
      </c>
      <c r="O60" s="0" t="str">
        <f aca="false">IF(OR(C60="",C60="Call them"),"",SUBSTITUTE(SUBSTITUTE(SUBSTITUTE(SUBSTITUTE(SUBSTITUTE(SUBSTITUTE(SUBSTITUTE(SUBSTITUTE(SUBSTITUTE(INDEX(Templates!$D$2:$D$5,P60),"{contact}",IF(E60="","there",E60)),"{client}",B60),"{invoice}",A60),"{amount}",TEXT(G60,"#,##0.00")),"{currency}",H60),"{due_date}",TEXT(I60,"d mmm yyyy")),"{days_overdue}",MAX(0,L60)),"{sender}",Settings!$B$2),"{business}",Settings!$B$3))</f>
        <v/>
      </c>
      <c r="P60" s="19" t="n">
        <f aca="false">IF(OR(A60="",J60&lt;&gt;"Unpaid",I60=""),0,IF(L60&gt;=Settings!$B$8,4,IF(L60&gt;=Settings!$B$7,3,IF(L60&gt;=0,2,IF(L60&gt;=-Settings!$B$6,1,0)))))</f>
        <v>0</v>
      </c>
    </row>
    <row r="61" customFormat="false" ht="15" hidden="false" customHeight="false" outlineLevel="0" collapsed="false">
      <c r="A61" s="17"/>
      <c r="B61" s="17"/>
      <c r="C61" s="13" t="str">
        <f aca="false">IF(P61=0,"",IF(P61&gt;IFERROR(MATCH(K61,Templates!$A$2:$A$5,0),0),INDEX(Templates!$A$2:$A$5,P61),IF(AND(P61=4,L61&gt;=Settings!$B$8+7),"Call them","")))</f>
        <v/>
      </c>
      <c r="D61" s="14" t="str">
        <f aca="false">IF(N61="","",HYPERLINK(IF(Settings!$B$4="Gmail","https://mail.google.com/mail/?"&amp;IF(Settings!$B$5="","","authuser="&amp;_xlfn.ENCODEURL(Settings!$B$5)&amp;"&amp;")&amp;"view=cm&amp;fs=1&amp;to="&amp;_xlfn.ENCODEURL(F61)&amp;"&amp;su="&amp;_xlfn.ENCODEURL(N61)&amp;"&amp;body="&amp;_xlfn.ENCODEURL(O61),"mailto:"&amp;F61&amp;"?subject="&amp;_xlfn.ENCODEURL(N61)&amp;"&amp;body="&amp;_xlfn.ENCODEURL(O61)),"Write email"))</f>
        <v/>
      </c>
      <c r="E61" s="17"/>
      <c r="F61" s="17"/>
      <c r="G61" s="20"/>
      <c r="H61" s="17"/>
      <c r="I61" s="21"/>
      <c r="J61" s="17"/>
      <c r="K61" s="17"/>
      <c r="L61" s="18" t="str">
        <f aca="true">IF(OR(I61="",J61&lt;&gt;"Unpaid"),"",TODAY()-I61)</f>
        <v/>
      </c>
      <c r="M61" s="17"/>
      <c r="N61" s="0" t="str">
        <f aca="false">IF(OR(C61="",C61="Call them"),"",SUBSTITUTE(SUBSTITUTE(SUBSTITUTE(SUBSTITUTE(SUBSTITUTE(SUBSTITUTE(SUBSTITUTE(SUBSTITUTE(SUBSTITUTE(INDEX(Templates!$C$2:$C$5,P61),"{contact}",IF(E61="","there",E61)),"{client}",B61),"{invoice}",A61),"{amount}",TEXT(G61,"#,##0.00")),"{currency}",H61),"{due_date}",TEXT(I61,"d mmm yyyy")),"{days_overdue}",MAX(0,L61)),"{sender}",Settings!$B$2),"{business}",Settings!$B$3))</f>
        <v/>
      </c>
      <c r="O61" s="0" t="str">
        <f aca="false">IF(OR(C61="",C61="Call them"),"",SUBSTITUTE(SUBSTITUTE(SUBSTITUTE(SUBSTITUTE(SUBSTITUTE(SUBSTITUTE(SUBSTITUTE(SUBSTITUTE(SUBSTITUTE(INDEX(Templates!$D$2:$D$5,P61),"{contact}",IF(E61="","there",E61)),"{client}",B61),"{invoice}",A61),"{amount}",TEXT(G61,"#,##0.00")),"{currency}",H61),"{due_date}",TEXT(I61,"d mmm yyyy")),"{days_overdue}",MAX(0,L61)),"{sender}",Settings!$B$2),"{business}",Settings!$B$3))</f>
        <v/>
      </c>
      <c r="P61" s="19" t="n">
        <f aca="false">IF(OR(A61="",J61&lt;&gt;"Unpaid",I61=""),0,IF(L61&gt;=Settings!$B$8,4,IF(L61&gt;=Settings!$B$7,3,IF(L61&gt;=0,2,IF(L61&gt;=-Settings!$B$6,1,0)))))</f>
        <v>0</v>
      </c>
    </row>
    <row r="62" customFormat="false" ht="15" hidden="false" customHeight="false" outlineLevel="0" collapsed="false">
      <c r="A62" s="17"/>
      <c r="B62" s="17"/>
      <c r="C62" s="13" t="str">
        <f aca="false">IF(P62=0,"",IF(P62&gt;IFERROR(MATCH(K62,Templates!$A$2:$A$5,0),0),INDEX(Templates!$A$2:$A$5,P62),IF(AND(P62=4,L62&gt;=Settings!$B$8+7),"Call them","")))</f>
        <v/>
      </c>
      <c r="D62" s="14" t="str">
        <f aca="false">IF(N62="","",HYPERLINK(IF(Settings!$B$4="Gmail","https://mail.google.com/mail/?"&amp;IF(Settings!$B$5="","","authuser="&amp;_xlfn.ENCODEURL(Settings!$B$5)&amp;"&amp;")&amp;"view=cm&amp;fs=1&amp;to="&amp;_xlfn.ENCODEURL(F62)&amp;"&amp;su="&amp;_xlfn.ENCODEURL(N62)&amp;"&amp;body="&amp;_xlfn.ENCODEURL(O62),"mailto:"&amp;F62&amp;"?subject="&amp;_xlfn.ENCODEURL(N62)&amp;"&amp;body="&amp;_xlfn.ENCODEURL(O62)),"Write email"))</f>
        <v/>
      </c>
      <c r="E62" s="17"/>
      <c r="F62" s="17"/>
      <c r="G62" s="20"/>
      <c r="H62" s="17"/>
      <c r="I62" s="21"/>
      <c r="J62" s="17"/>
      <c r="K62" s="17"/>
      <c r="L62" s="18" t="str">
        <f aca="true">IF(OR(I62="",J62&lt;&gt;"Unpaid"),"",TODAY()-I62)</f>
        <v/>
      </c>
      <c r="M62" s="17"/>
      <c r="N62" s="0" t="str">
        <f aca="false">IF(OR(C62="",C62="Call them"),"",SUBSTITUTE(SUBSTITUTE(SUBSTITUTE(SUBSTITUTE(SUBSTITUTE(SUBSTITUTE(SUBSTITUTE(SUBSTITUTE(SUBSTITUTE(INDEX(Templates!$C$2:$C$5,P62),"{contact}",IF(E62="","there",E62)),"{client}",B62),"{invoice}",A62),"{amount}",TEXT(G62,"#,##0.00")),"{currency}",H62),"{due_date}",TEXT(I62,"d mmm yyyy")),"{days_overdue}",MAX(0,L62)),"{sender}",Settings!$B$2),"{business}",Settings!$B$3))</f>
        <v/>
      </c>
      <c r="O62" s="0" t="str">
        <f aca="false">IF(OR(C62="",C62="Call them"),"",SUBSTITUTE(SUBSTITUTE(SUBSTITUTE(SUBSTITUTE(SUBSTITUTE(SUBSTITUTE(SUBSTITUTE(SUBSTITUTE(SUBSTITUTE(INDEX(Templates!$D$2:$D$5,P62),"{contact}",IF(E62="","there",E62)),"{client}",B62),"{invoice}",A62),"{amount}",TEXT(G62,"#,##0.00")),"{currency}",H62),"{due_date}",TEXT(I62,"d mmm yyyy")),"{days_overdue}",MAX(0,L62)),"{sender}",Settings!$B$2),"{business}",Settings!$B$3))</f>
        <v/>
      </c>
      <c r="P62" s="19" t="n">
        <f aca="false">IF(OR(A62="",J62&lt;&gt;"Unpaid",I62=""),0,IF(L62&gt;=Settings!$B$8,4,IF(L62&gt;=Settings!$B$7,3,IF(L62&gt;=0,2,IF(L62&gt;=-Settings!$B$6,1,0)))))</f>
        <v>0</v>
      </c>
    </row>
    <row r="63" customFormat="false" ht="15" hidden="false" customHeight="false" outlineLevel="0" collapsed="false">
      <c r="A63" s="17"/>
      <c r="B63" s="17"/>
      <c r="C63" s="13" t="str">
        <f aca="false">IF(P63=0,"",IF(P63&gt;IFERROR(MATCH(K63,Templates!$A$2:$A$5,0),0),INDEX(Templates!$A$2:$A$5,P63),IF(AND(P63=4,L63&gt;=Settings!$B$8+7),"Call them","")))</f>
        <v/>
      </c>
      <c r="D63" s="14" t="str">
        <f aca="false">IF(N63="","",HYPERLINK(IF(Settings!$B$4="Gmail","https://mail.google.com/mail/?"&amp;IF(Settings!$B$5="","","authuser="&amp;_xlfn.ENCODEURL(Settings!$B$5)&amp;"&amp;")&amp;"view=cm&amp;fs=1&amp;to="&amp;_xlfn.ENCODEURL(F63)&amp;"&amp;su="&amp;_xlfn.ENCODEURL(N63)&amp;"&amp;body="&amp;_xlfn.ENCODEURL(O63),"mailto:"&amp;F63&amp;"?subject="&amp;_xlfn.ENCODEURL(N63)&amp;"&amp;body="&amp;_xlfn.ENCODEURL(O63)),"Write email"))</f>
        <v/>
      </c>
      <c r="E63" s="17"/>
      <c r="F63" s="17"/>
      <c r="G63" s="20"/>
      <c r="H63" s="17"/>
      <c r="I63" s="21"/>
      <c r="J63" s="17"/>
      <c r="K63" s="17"/>
      <c r="L63" s="18" t="str">
        <f aca="true">IF(OR(I63="",J63&lt;&gt;"Unpaid"),"",TODAY()-I63)</f>
        <v/>
      </c>
      <c r="M63" s="17"/>
      <c r="N63" s="0" t="str">
        <f aca="false">IF(OR(C63="",C63="Call them"),"",SUBSTITUTE(SUBSTITUTE(SUBSTITUTE(SUBSTITUTE(SUBSTITUTE(SUBSTITUTE(SUBSTITUTE(SUBSTITUTE(SUBSTITUTE(INDEX(Templates!$C$2:$C$5,P63),"{contact}",IF(E63="","there",E63)),"{client}",B63),"{invoice}",A63),"{amount}",TEXT(G63,"#,##0.00")),"{currency}",H63),"{due_date}",TEXT(I63,"d mmm yyyy")),"{days_overdue}",MAX(0,L63)),"{sender}",Settings!$B$2),"{business}",Settings!$B$3))</f>
        <v/>
      </c>
      <c r="O63" s="0" t="str">
        <f aca="false">IF(OR(C63="",C63="Call them"),"",SUBSTITUTE(SUBSTITUTE(SUBSTITUTE(SUBSTITUTE(SUBSTITUTE(SUBSTITUTE(SUBSTITUTE(SUBSTITUTE(SUBSTITUTE(INDEX(Templates!$D$2:$D$5,P63),"{contact}",IF(E63="","there",E63)),"{client}",B63),"{invoice}",A63),"{amount}",TEXT(G63,"#,##0.00")),"{currency}",H63),"{due_date}",TEXT(I63,"d mmm yyyy")),"{days_overdue}",MAX(0,L63)),"{sender}",Settings!$B$2),"{business}",Settings!$B$3))</f>
        <v/>
      </c>
      <c r="P63" s="19" t="n">
        <f aca="false">IF(OR(A63="",J63&lt;&gt;"Unpaid",I63=""),0,IF(L63&gt;=Settings!$B$8,4,IF(L63&gt;=Settings!$B$7,3,IF(L63&gt;=0,2,IF(L63&gt;=-Settings!$B$6,1,0)))))</f>
        <v>0</v>
      </c>
    </row>
    <row r="64" customFormat="false" ht="15" hidden="false" customHeight="false" outlineLevel="0" collapsed="false">
      <c r="A64" s="17"/>
      <c r="B64" s="17"/>
      <c r="C64" s="13" t="str">
        <f aca="false">IF(P64=0,"",IF(P64&gt;IFERROR(MATCH(K64,Templates!$A$2:$A$5,0),0),INDEX(Templates!$A$2:$A$5,P64),IF(AND(P64=4,L64&gt;=Settings!$B$8+7),"Call them","")))</f>
        <v/>
      </c>
      <c r="D64" s="14" t="str">
        <f aca="false">IF(N64="","",HYPERLINK(IF(Settings!$B$4="Gmail","https://mail.google.com/mail/?"&amp;IF(Settings!$B$5="","","authuser="&amp;_xlfn.ENCODEURL(Settings!$B$5)&amp;"&amp;")&amp;"view=cm&amp;fs=1&amp;to="&amp;_xlfn.ENCODEURL(F64)&amp;"&amp;su="&amp;_xlfn.ENCODEURL(N64)&amp;"&amp;body="&amp;_xlfn.ENCODEURL(O64),"mailto:"&amp;F64&amp;"?subject="&amp;_xlfn.ENCODEURL(N64)&amp;"&amp;body="&amp;_xlfn.ENCODEURL(O64)),"Write email"))</f>
        <v/>
      </c>
      <c r="E64" s="17"/>
      <c r="F64" s="17"/>
      <c r="G64" s="20"/>
      <c r="H64" s="17"/>
      <c r="I64" s="21"/>
      <c r="J64" s="17"/>
      <c r="K64" s="17"/>
      <c r="L64" s="18" t="str">
        <f aca="true">IF(OR(I64="",J64&lt;&gt;"Unpaid"),"",TODAY()-I64)</f>
        <v/>
      </c>
      <c r="M64" s="17"/>
      <c r="N64" s="0" t="str">
        <f aca="false">IF(OR(C64="",C64="Call them"),"",SUBSTITUTE(SUBSTITUTE(SUBSTITUTE(SUBSTITUTE(SUBSTITUTE(SUBSTITUTE(SUBSTITUTE(SUBSTITUTE(SUBSTITUTE(INDEX(Templates!$C$2:$C$5,P64),"{contact}",IF(E64="","there",E64)),"{client}",B64),"{invoice}",A64),"{amount}",TEXT(G64,"#,##0.00")),"{currency}",H64),"{due_date}",TEXT(I64,"d mmm yyyy")),"{days_overdue}",MAX(0,L64)),"{sender}",Settings!$B$2),"{business}",Settings!$B$3))</f>
        <v/>
      </c>
      <c r="O64" s="0" t="str">
        <f aca="false">IF(OR(C64="",C64="Call them"),"",SUBSTITUTE(SUBSTITUTE(SUBSTITUTE(SUBSTITUTE(SUBSTITUTE(SUBSTITUTE(SUBSTITUTE(SUBSTITUTE(SUBSTITUTE(INDEX(Templates!$D$2:$D$5,P64),"{contact}",IF(E64="","there",E64)),"{client}",B64),"{invoice}",A64),"{amount}",TEXT(G64,"#,##0.00")),"{currency}",H64),"{due_date}",TEXT(I64,"d mmm yyyy")),"{days_overdue}",MAX(0,L64)),"{sender}",Settings!$B$2),"{business}",Settings!$B$3))</f>
        <v/>
      </c>
      <c r="P64" s="19" t="n">
        <f aca="false">IF(OR(A64="",J64&lt;&gt;"Unpaid",I64=""),0,IF(L64&gt;=Settings!$B$8,4,IF(L64&gt;=Settings!$B$7,3,IF(L64&gt;=0,2,IF(L64&gt;=-Settings!$B$6,1,0)))))</f>
        <v>0</v>
      </c>
    </row>
    <row r="65" customFormat="false" ht="15" hidden="false" customHeight="false" outlineLevel="0" collapsed="false">
      <c r="A65" s="17"/>
      <c r="B65" s="17"/>
      <c r="C65" s="13" t="str">
        <f aca="false">IF(P65=0,"",IF(P65&gt;IFERROR(MATCH(K65,Templates!$A$2:$A$5,0),0),INDEX(Templates!$A$2:$A$5,P65),IF(AND(P65=4,L65&gt;=Settings!$B$8+7),"Call them","")))</f>
        <v/>
      </c>
      <c r="D65" s="14" t="str">
        <f aca="false">IF(N65="","",HYPERLINK(IF(Settings!$B$4="Gmail","https://mail.google.com/mail/?"&amp;IF(Settings!$B$5="","","authuser="&amp;_xlfn.ENCODEURL(Settings!$B$5)&amp;"&amp;")&amp;"view=cm&amp;fs=1&amp;to="&amp;_xlfn.ENCODEURL(F65)&amp;"&amp;su="&amp;_xlfn.ENCODEURL(N65)&amp;"&amp;body="&amp;_xlfn.ENCODEURL(O65),"mailto:"&amp;F65&amp;"?subject="&amp;_xlfn.ENCODEURL(N65)&amp;"&amp;body="&amp;_xlfn.ENCODEURL(O65)),"Write email"))</f>
        <v/>
      </c>
      <c r="E65" s="17"/>
      <c r="F65" s="17"/>
      <c r="G65" s="20"/>
      <c r="H65" s="17"/>
      <c r="I65" s="21"/>
      <c r="J65" s="17"/>
      <c r="K65" s="17"/>
      <c r="L65" s="18" t="str">
        <f aca="true">IF(OR(I65="",J65&lt;&gt;"Unpaid"),"",TODAY()-I65)</f>
        <v/>
      </c>
      <c r="M65" s="17"/>
      <c r="N65" s="0" t="str">
        <f aca="false">IF(OR(C65="",C65="Call them"),"",SUBSTITUTE(SUBSTITUTE(SUBSTITUTE(SUBSTITUTE(SUBSTITUTE(SUBSTITUTE(SUBSTITUTE(SUBSTITUTE(SUBSTITUTE(INDEX(Templates!$C$2:$C$5,P65),"{contact}",IF(E65="","there",E65)),"{client}",B65),"{invoice}",A65),"{amount}",TEXT(G65,"#,##0.00")),"{currency}",H65),"{due_date}",TEXT(I65,"d mmm yyyy")),"{days_overdue}",MAX(0,L65)),"{sender}",Settings!$B$2),"{business}",Settings!$B$3))</f>
        <v/>
      </c>
      <c r="O65" s="0" t="str">
        <f aca="false">IF(OR(C65="",C65="Call them"),"",SUBSTITUTE(SUBSTITUTE(SUBSTITUTE(SUBSTITUTE(SUBSTITUTE(SUBSTITUTE(SUBSTITUTE(SUBSTITUTE(SUBSTITUTE(INDEX(Templates!$D$2:$D$5,P65),"{contact}",IF(E65="","there",E65)),"{client}",B65),"{invoice}",A65),"{amount}",TEXT(G65,"#,##0.00")),"{currency}",H65),"{due_date}",TEXT(I65,"d mmm yyyy")),"{days_overdue}",MAX(0,L65)),"{sender}",Settings!$B$2),"{business}",Settings!$B$3))</f>
        <v/>
      </c>
      <c r="P65" s="19" t="n">
        <f aca="false">IF(OR(A65="",J65&lt;&gt;"Unpaid",I65=""),0,IF(L65&gt;=Settings!$B$8,4,IF(L65&gt;=Settings!$B$7,3,IF(L65&gt;=0,2,IF(L65&gt;=-Settings!$B$6,1,0)))))</f>
        <v>0</v>
      </c>
    </row>
    <row r="66" customFormat="false" ht="15" hidden="false" customHeight="false" outlineLevel="0" collapsed="false">
      <c r="A66" s="17"/>
      <c r="B66" s="17"/>
      <c r="C66" s="13" t="str">
        <f aca="false">IF(P66=0,"",IF(P66&gt;IFERROR(MATCH(K66,Templates!$A$2:$A$5,0),0),INDEX(Templates!$A$2:$A$5,P66),IF(AND(P66=4,L66&gt;=Settings!$B$8+7),"Call them","")))</f>
        <v/>
      </c>
      <c r="D66" s="14" t="str">
        <f aca="false">IF(N66="","",HYPERLINK(IF(Settings!$B$4="Gmail","https://mail.google.com/mail/?"&amp;IF(Settings!$B$5="","","authuser="&amp;_xlfn.ENCODEURL(Settings!$B$5)&amp;"&amp;")&amp;"view=cm&amp;fs=1&amp;to="&amp;_xlfn.ENCODEURL(F66)&amp;"&amp;su="&amp;_xlfn.ENCODEURL(N66)&amp;"&amp;body="&amp;_xlfn.ENCODEURL(O66),"mailto:"&amp;F66&amp;"?subject="&amp;_xlfn.ENCODEURL(N66)&amp;"&amp;body="&amp;_xlfn.ENCODEURL(O66)),"Write email"))</f>
        <v/>
      </c>
      <c r="E66" s="17"/>
      <c r="F66" s="17"/>
      <c r="G66" s="20"/>
      <c r="H66" s="17"/>
      <c r="I66" s="21"/>
      <c r="J66" s="17"/>
      <c r="K66" s="17"/>
      <c r="L66" s="18" t="str">
        <f aca="true">IF(OR(I66="",J66&lt;&gt;"Unpaid"),"",TODAY()-I66)</f>
        <v/>
      </c>
      <c r="M66" s="17"/>
      <c r="N66" s="0" t="str">
        <f aca="false">IF(OR(C66="",C66="Call them"),"",SUBSTITUTE(SUBSTITUTE(SUBSTITUTE(SUBSTITUTE(SUBSTITUTE(SUBSTITUTE(SUBSTITUTE(SUBSTITUTE(SUBSTITUTE(INDEX(Templates!$C$2:$C$5,P66),"{contact}",IF(E66="","there",E66)),"{client}",B66),"{invoice}",A66),"{amount}",TEXT(G66,"#,##0.00")),"{currency}",H66),"{due_date}",TEXT(I66,"d mmm yyyy")),"{days_overdue}",MAX(0,L66)),"{sender}",Settings!$B$2),"{business}",Settings!$B$3))</f>
        <v/>
      </c>
      <c r="O66" s="0" t="str">
        <f aca="false">IF(OR(C66="",C66="Call them"),"",SUBSTITUTE(SUBSTITUTE(SUBSTITUTE(SUBSTITUTE(SUBSTITUTE(SUBSTITUTE(SUBSTITUTE(SUBSTITUTE(SUBSTITUTE(INDEX(Templates!$D$2:$D$5,P66),"{contact}",IF(E66="","there",E66)),"{client}",B66),"{invoice}",A66),"{amount}",TEXT(G66,"#,##0.00")),"{currency}",H66),"{due_date}",TEXT(I66,"d mmm yyyy")),"{days_overdue}",MAX(0,L66)),"{sender}",Settings!$B$2),"{business}",Settings!$B$3))</f>
        <v/>
      </c>
      <c r="P66" s="19" t="n">
        <f aca="false">IF(OR(A66="",J66&lt;&gt;"Unpaid",I66=""),0,IF(L66&gt;=Settings!$B$8,4,IF(L66&gt;=Settings!$B$7,3,IF(L66&gt;=0,2,IF(L66&gt;=-Settings!$B$6,1,0)))))</f>
        <v>0</v>
      </c>
    </row>
    <row r="67" customFormat="false" ht="15" hidden="false" customHeight="false" outlineLevel="0" collapsed="false">
      <c r="A67" s="17"/>
      <c r="B67" s="17"/>
      <c r="C67" s="13" t="str">
        <f aca="false">IF(P67=0,"",IF(P67&gt;IFERROR(MATCH(K67,Templates!$A$2:$A$5,0),0),INDEX(Templates!$A$2:$A$5,P67),IF(AND(P67=4,L67&gt;=Settings!$B$8+7),"Call them","")))</f>
        <v/>
      </c>
      <c r="D67" s="14" t="str">
        <f aca="false">IF(N67="","",HYPERLINK(IF(Settings!$B$4="Gmail","https://mail.google.com/mail/?"&amp;IF(Settings!$B$5="","","authuser="&amp;_xlfn.ENCODEURL(Settings!$B$5)&amp;"&amp;")&amp;"view=cm&amp;fs=1&amp;to="&amp;_xlfn.ENCODEURL(F67)&amp;"&amp;su="&amp;_xlfn.ENCODEURL(N67)&amp;"&amp;body="&amp;_xlfn.ENCODEURL(O67),"mailto:"&amp;F67&amp;"?subject="&amp;_xlfn.ENCODEURL(N67)&amp;"&amp;body="&amp;_xlfn.ENCODEURL(O67)),"Write email"))</f>
        <v/>
      </c>
      <c r="E67" s="17"/>
      <c r="F67" s="17"/>
      <c r="G67" s="20"/>
      <c r="H67" s="17"/>
      <c r="I67" s="21"/>
      <c r="J67" s="17"/>
      <c r="K67" s="17"/>
      <c r="L67" s="18" t="str">
        <f aca="true">IF(OR(I67="",J67&lt;&gt;"Unpaid"),"",TODAY()-I67)</f>
        <v/>
      </c>
      <c r="M67" s="17"/>
      <c r="N67" s="0" t="str">
        <f aca="false">IF(OR(C67="",C67="Call them"),"",SUBSTITUTE(SUBSTITUTE(SUBSTITUTE(SUBSTITUTE(SUBSTITUTE(SUBSTITUTE(SUBSTITUTE(SUBSTITUTE(SUBSTITUTE(INDEX(Templates!$C$2:$C$5,P67),"{contact}",IF(E67="","there",E67)),"{client}",B67),"{invoice}",A67),"{amount}",TEXT(G67,"#,##0.00")),"{currency}",H67),"{due_date}",TEXT(I67,"d mmm yyyy")),"{days_overdue}",MAX(0,L67)),"{sender}",Settings!$B$2),"{business}",Settings!$B$3))</f>
        <v/>
      </c>
      <c r="O67" s="0" t="str">
        <f aca="false">IF(OR(C67="",C67="Call them"),"",SUBSTITUTE(SUBSTITUTE(SUBSTITUTE(SUBSTITUTE(SUBSTITUTE(SUBSTITUTE(SUBSTITUTE(SUBSTITUTE(SUBSTITUTE(INDEX(Templates!$D$2:$D$5,P67),"{contact}",IF(E67="","there",E67)),"{client}",B67),"{invoice}",A67),"{amount}",TEXT(G67,"#,##0.00")),"{currency}",H67),"{due_date}",TEXT(I67,"d mmm yyyy")),"{days_overdue}",MAX(0,L67)),"{sender}",Settings!$B$2),"{business}",Settings!$B$3))</f>
        <v/>
      </c>
      <c r="P67" s="19" t="n">
        <f aca="false">IF(OR(A67="",J67&lt;&gt;"Unpaid",I67=""),0,IF(L67&gt;=Settings!$B$8,4,IF(L67&gt;=Settings!$B$7,3,IF(L67&gt;=0,2,IF(L67&gt;=-Settings!$B$6,1,0)))))</f>
        <v>0</v>
      </c>
    </row>
    <row r="68" customFormat="false" ht="15" hidden="false" customHeight="false" outlineLevel="0" collapsed="false">
      <c r="A68" s="17"/>
      <c r="B68" s="17"/>
      <c r="C68" s="13" t="str">
        <f aca="false">IF(P68=0,"",IF(P68&gt;IFERROR(MATCH(K68,Templates!$A$2:$A$5,0),0),INDEX(Templates!$A$2:$A$5,P68),IF(AND(P68=4,L68&gt;=Settings!$B$8+7),"Call them","")))</f>
        <v/>
      </c>
      <c r="D68" s="14" t="str">
        <f aca="false">IF(N68="","",HYPERLINK(IF(Settings!$B$4="Gmail","https://mail.google.com/mail/?"&amp;IF(Settings!$B$5="","","authuser="&amp;_xlfn.ENCODEURL(Settings!$B$5)&amp;"&amp;")&amp;"view=cm&amp;fs=1&amp;to="&amp;_xlfn.ENCODEURL(F68)&amp;"&amp;su="&amp;_xlfn.ENCODEURL(N68)&amp;"&amp;body="&amp;_xlfn.ENCODEURL(O68),"mailto:"&amp;F68&amp;"?subject="&amp;_xlfn.ENCODEURL(N68)&amp;"&amp;body="&amp;_xlfn.ENCODEURL(O68)),"Write email"))</f>
        <v/>
      </c>
      <c r="E68" s="17"/>
      <c r="F68" s="17"/>
      <c r="G68" s="20"/>
      <c r="H68" s="17"/>
      <c r="I68" s="21"/>
      <c r="J68" s="17"/>
      <c r="K68" s="17"/>
      <c r="L68" s="18" t="str">
        <f aca="true">IF(OR(I68="",J68&lt;&gt;"Unpaid"),"",TODAY()-I68)</f>
        <v/>
      </c>
      <c r="M68" s="17"/>
      <c r="N68" s="0" t="str">
        <f aca="false">IF(OR(C68="",C68="Call them"),"",SUBSTITUTE(SUBSTITUTE(SUBSTITUTE(SUBSTITUTE(SUBSTITUTE(SUBSTITUTE(SUBSTITUTE(SUBSTITUTE(SUBSTITUTE(INDEX(Templates!$C$2:$C$5,P68),"{contact}",IF(E68="","there",E68)),"{client}",B68),"{invoice}",A68),"{amount}",TEXT(G68,"#,##0.00")),"{currency}",H68),"{due_date}",TEXT(I68,"d mmm yyyy")),"{days_overdue}",MAX(0,L68)),"{sender}",Settings!$B$2),"{business}",Settings!$B$3))</f>
        <v/>
      </c>
      <c r="O68" s="0" t="str">
        <f aca="false">IF(OR(C68="",C68="Call them"),"",SUBSTITUTE(SUBSTITUTE(SUBSTITUTE(SUBSTITUTE(SUBSTITUTE(SUBSTITUTE(SUBSTITUTE(SUBSTITUTE(SUBSTITUTE(INDEX(Templates!$D$2:$D$5,P68),"{contact}",IF(E68="","there",E68)),"{client}",B68),"{invoice}",A68),"{amount}",TEXT(G68,"#,##0.00")),"{currency}",H68),"{due_date}",TEXT(I68,"d mmm yyyy")),"{days_overdue}",MAX(0,L68)),"{sender}",Settings!$B$2),"{business}",Settings!$B$3))</f>
        <v/>
      </c>
      <c r="P68" s="19" t="n">
        <f aca="false">IF(OR(A68="",J68&lt;&gt;"Unpaid",I68=""),0,IF(L68&gt;=Settings!$B$8,4,IF(L68&gt;=Settings!$B$7,3,IF(L68&gt;=0,2,IF(L68&gt;=-Settings!$B$6,1,0)))))</f>
        <v>0</v>
      </c>
    </row>
    <row r="69" customFormat="false" ht="15" hidden="false" customHeight="false" outlineLevel="0" collapsed="false">
      <c r="A69" s="17"/>
      <c r="B69" s="17"/>
      <c r="C69" s="13" t="str">
        <f aca="false">IF(P69=0,"",IF(P69&gt;IFERROR(MATCH(K69,Templates!$A$2:$A$5,0),0),INDEX(Templates!$A$2:$A$5,P69),IF(AND(P69=4,L69&gt;=Settings!$B$8+7),"Call them","")))</f>
        <v/>
      </c>
      <c r="D69" s="14" t="str">
        <f aca="false">IF(N69="","",HYPERLINK(IF(Settings!$B$4="Gmail","https://mail.google.com/mail/?"&amp;IF(Settings!$B$5="","","authuser="&amp;_xlfn.ENCODEURL(Settings!$B$5)&amp;"&amp;")&amp;"view=cm&amp;fs=1&amp;to="&amp;_xlfn.ENCODEURL(F69)&amp;"&amp;su="&amp;_xlfn.ENCODEURL(N69)&amp;"&amp;body="&amp;_xlfn.ENCODEURL(O69),"mailto:"&amp;F69&amp;"?subject="&amp;_xlfn.ENCODEURL(N69)&amp;"&amp;body="&amp;_xlfn.ENCODEURL(O69)),"Write email"))</f>
        <v/>
      </c>
      <c r="E69" s="17"/>
      <c r="F69" s="17"/>
      <c r="G69" s="20"/>
      <c r="H69" s="17"/>
      <c r="I69" s="21"/>
      <c r="J69" s="17"/>
      <c r="K69" s="17"/>
      <c r="L69" s="18" t="str">
        <f aca="true">IF(OR(I69="",J69&lt;&gt;"Unpaid"),"",TODAY()-I69)</f>
        <v/>
      </c>
      <c r="M69" s="17"/>
      <c r="N69" s="0" t="str">
        <f aca="false">IF(OR(C69="",C69="Call them"),"",SUBSTITUTE(SUBSTITUTE(SUBSTITUTE(SUBSTITUTE(SUBSTITUTE(SUBSTITUTE(SUBSTITUTE(SUBSTITUTE(SUBSTITUTE(INDEX(Templates!$C$2:$C$5,P69),"{contact}",IF(E69="","there",E69)),"{client}",B69),"{invoice}",A69),"{amount}",TEXT(G69,"#,##0.00")),"{currency}",H69),"{due_date}",TEXT(I69,"d mmm yyyy")),"{days_overdue}",MAX(0,L69)),"{sender}",Settings!$B$2),"{business}",Settings!$B$3))</f>
        <v/>
      </c>
      <c r="O69" s="0" t="str">
        <f aca="false">IF(OR(C69="",C69="Call them"),"",SUBSTITUTE(SUBSTITUTE(SUBSTITUTE(SUBSTITUTE(SUBSTITUTE(SUBSTITUTE(SUBSTITUTE(SUBSTITUTE(SUBSTITUTE(INDEX(Templates!$D$2:$D$5,P69),"{contact}",IF(E69="","there",E69)),"{client}",B69),"{invoice}",A69),"{amount}",TEXT(G69,"#,##0.00")),"{currency}",H69),"{due_date}",TEXT(I69,"d mmm yyyy")),"{days_overdue}",MAX(0,L69)),"{sender}",Settings!$B$2),"{business}",Settings!$B$3))</f>
        <v/>
      </c>
      <c r="P69" s="19" t="n">
        <f aca="false">IF(OR(A69="",J69&lt;&gt;"Unpaid",I69=""),0,IF(L69&gt;=Settings!$B$8,4,IF(L69&gt;=Settings!$B$7,3,IF(L69&gt;=0,2,IF(L69&gt;=-Settings!$B$6,1,0)))))</f>
        <v>0</v>
      </c>
    </row>
    <row r="70" customFormat="false" ht="15" hidden="false" customHeight="false" outlineLevel="0" collapsed="false">
      <c r="A70" s="17"/>
      <c r="B70" s="17"/>
      <c r="C70" s="13" t="str">
        <f aca="false">IF(P70=0,"",IF(P70&gt;IFERROR(MATCH(K70,Templates!$A$2:$A$5,0),0),INDEX(Templates!$A$2:$A$5,P70),IF(AND(P70=4,L70&gt;=Settings!$B$8+7),"Call them","")))</f>
        <v/>
      </c>
      <c r="D70" s="14" t="str">
        <f aca="false">IF(N70="","",HYPERLINK(IF(Settings!$B$4="Gmail","https://mail.google.com/mail/?"&amp;IF(Settings!$B$5="","","authuser="&amp;_xlfn.ENCODEURL(Settings!$B$5)&amp;"&amp;")&amp;"view=cm&amp;fs=1&amp;to="&amp;_xlfn.ENCODEURL(F70)&amp;"&amp;su="&amp;_xlfn.ENCODEURL(N70)&amp;"&amp;body="&amp;_xlfn.ENCODEURL(O70),"mailto:"&amp;F70&amp;"?subject="&amp;_xlfn.ENCODEURL(N70)&amp;"&amp;body="&amp;_xlfn.ENCODEURL(O70)),"Write email"))</f>
        <v/>
      </c>
      <c r="E70" s="17"/>
      <c r="F70" s="17"/>
      <c r="G70" s="20"/>
      <c r="H70" s="17"/>
      <c r="I70" s="21"/>
      <c r="J70" s="17"/>
      <c r="K70" s="17"/>
      <c r="L70" s="18" t="str">
        <f aca="true">IF(OR(I70="",J70&lt;&gt;"Unpaid"),"",TODAY()-I70)</f>
        <v/>
      </c>
      <c r="M70" s="17"/>
      <c r="N70" s="0" t="str">
        <f aca="false">IF(OR(C70="",C70="Call them"),"",SUBSTITUTE(SUBSTITUTE(SUBSTITUTE(SUBSTITUTE(SUBSTITUTE(SUBSTITUTE(SUBSTITUTE(SUBSTITUTE(SUBSTITUTE(INDEX(Templates!$C$2:$C$5,P70),"{contact}",IF(E70="","there",E70)),"{client}",B70),"{invoice}",A70),"{amount}",TEXT(G70,"#,##0.00")),"{currency}",H70),"{due_date}",TEXT(I70,"d mmm yyyy")),"{days_overdue}",MAX(0,L70)),"{sender}",Settings!$B$2),"{business}",Settings!$B$3))</f>
        <v/>
      </c>
      <c r="O70" s="0" t="str">
        <f aca="false">IF(OR(C70="",C70="Call them"),"",SUBSTITUTE(SUBSTITUTE(SUBSTITUTE(SUBSTITUTE(SUBSTITUTE(SUBSTITUTE(SUBSTITUTE(SUBSTITUTE(SUBSTITUTE(INDEX(Templates!$D$2:$D$5,P70),"{contact}",IF(E70="","there",E70)),"{client}",B70),"{invoice}",A70),"{amount}",TEXT(G70,"#,##0.00")),"{currency}",H70),"{due_date}",TEXT(I70,"d mmm yyyy")),"{days_overdue}",MAX(0,L70)),"{sender}",Settings!$B$2),"{business}",Settings!$B$3))</f>
        <v/>
      </c>
      <c r="P70" s="19" t="n">
        <f aca="false">IF(OR(A70="",J70&lt;&gt;"Unpaid",I70=""),0,IF(L70&gt;=Settings!$B$8,4,IF(L70&gt;=Settings!$B$7,3,IF(L70&gt;=0,2,IF(L70&gt;=-Settings!$B$6,1,0)))))</f>
        <v>0</v>
      </c>
    </row>
    <row r="71" customFormat="false" ht="15" hidden="false" customHeight="false" outlineLevel="0" collapsed="false">
      <c r="A71" s="17"/>
      <c r="B71" s="17"/>
      <c r="C71" s="13" t="str">
        <f aca="false">IF(P71=0,"",IF(P71&gt;IFERROR(MATCH(K71,Templates!$A$2:$A$5,0),0),INDEX(Templates!$A$2:$A$5,P71),IF(AND(P71=4,L71&gt;=Settings!$B$8+7),"Call them","")))</f>
        <v/>
      </c>
      <c r="D71" s="14" t="str">
        <f aca="false">IF(N71="","",HYPERLINK(IF(Settings!$B$4="Gmail","https://mail.google.com/mail/?"&amp;IF(Settings!$B$5="","","authuser="&amp;_xlfn.ENCODEURL(Settings!$B$5)&amp;"&amp;")&amp;"view=cm&amp;fs=1&amp;to="&amp;_xlfn.ENCODEURL(F71)&amp;"&amp;su="&amp;_xlfn.ENCODEURL(N71)&amp;"&amp;body="&amp;_xlfn.ENCODEURL(O71),"mailto:"&amp;F71&amp;"?subject="&amp;_xlfn.ENCODEURL(N71)&amp;"&amp;body="&amp;_xlfn.ENCODEURL(O71)),"Write email"))</f>
        <v/>
      </c>
      <c r="E71" s="17"/>
      <c r="F71" s="17"/>
      <c r="G71" s="20"/>
      <c r="H71" s="17"/>
      <c r="I71" s="21"/>
      <c r="J71" s="17"/>
      <c r="K71" s="17"/>
      <c r="L71" s="18" t="str">
        <f aca="true">IF(OR(I71="",J71&lt;&gt;"Unpaid"),"",TODAY()-I71)</f>
        <v/>
      </c>
      <c r="M71" s="17"/>
      <c r="N71" s="0" t="str">
        <f aca="false">IF(OR(C71="",C71="Call them"),"",SUBSTITUTE(SUBSTITUTE(SUBSTITUTE(SUBSTITUTE(SUBSTITUTE(SUBSTITUTE(SUBSTITUTE(SUBSTITUTE(SUBSTITUTE(INDEX(Templates!$C$2:$C$5,P71),"{contact}",IF(E71="","there",E71)),"{client}",B71),"{invoice}",A71),"{amount}",TEXT(G71,"#,##0.00")),"{currency}",H71),"{due_date}",TEXT(I71,"d mmm yyyy")),"{days_overdue}",MAX(0,L71)),"{sender}",Settings!$B$2),"{business}",Settings!$B$3))</f>
        <v/>
      </c>
      <c r="O71" s="0" t="str">
        <f aca="false">IF(OR(C71="",C71="Call them"),"",SUBSTITUTE(SUBSTITUTE(SUBSTITUTE(SUBSTITUTE(SUBSTITUTE(SUBSTITUTE(SUBSTITUTE(SUBSTITUTE(SUBSTITUTE(INDEX(Templates!$D$2:$D$5,P71),"{contact}",IF(E71="","there",E71)),"{client}",B71),"{invoice}",A71),"{amount}",TEXT(G71,"#,##0.00")),"{currency}",H71),"{due_date}",TEXT(I71,"d mmm yyyy")),"{days_overdue}",MAX(0,L71)),"{sender}",Settings!$B$2),"{business}",Settings!$B$3))</f>
        <v/>
      </c>
      <c r="P71" s="19" t="n">
        <f aca="false">IF(OR(A71="",J71&lt;&gt;"Unpaid",I71=""),0,IF(L71&gt;=Settings!$B$8,4,IF(L71&gt;=Settings!$B$7,3,IF(L71&gt;=0,2,IF(L71&gt;=-Settings!$B$6,1,0)))))</f>
        <v>0</v>
      </c>
    </row>
    <row r="72" customFormat="false" ht="15" hidden="false" customHeight="false" outlineLevel="0" collapsed="false">
      <c r="A72" s="17"/>
      <c r="B72" s="17"/>
      <c r="C72" s="13" t="str">
        <f aca="false">IF(P72=0,"",IF(P72&gt;IFERROR(MATCH(K72,Templates!$A$2:$A$5,0),0),INDEX(Templates!$A$2:$A$5,P72),IF(AND(P72=4,L72&gt;=Settings!$B$8+7),"Call them","")))</f>
        <v/>
      </c>
      <c r="D72" s="14" t="str">
        <f aca="false">IF(N72="","",HYPERLINK(IF(Settings!$B$4="Gmail","https://mail.google.com/mail/?"&amp;IF(Settings!$B$5="","","authuser="&amp;_xlfn.ENCODEURL(Settings!$B$5)&amp;"&amp;")&amp;"view=cm&amp;fs=1&amp;to="&amp;_xlfn.ENCODEURL(F72)&amp;"&amp;su="&amp;_xlfn.ENCODEURL(N72)&amp;"&amp;body="&amp;_xlfn.ENCODEURL(O72),"mailto:"&amp;F72&amp;"?subject="&amp;_xlfn.ENCODEURL(N72)&amp;"&amp;body="&amp;_xlfn.ENCODEURL(O72)),"Write email"))</f>
        <v/>
      </c>
      <c r="E72" s="17"/>
      <c r="F72" s="17"/>
      <c r="G72" s="20"/>
      <c r="H72" s="17"/>
      <c r="I72" s="21"/>
      <c r="J72" s="17"/>
      <c r="K72" s="17"/>
      <c r="L72" s="18" t="str">
        <f aca="true">IF(OR(I72="",J72&lt;&gt;"Unpaid"),"",TODAY()-I72)</f>
        <v/>
      </c>
      <c r="M72" s="17"/>
      <c r="N72" s="0" t="str">
        <f aca="false">IF(OR(C72="",C72="Call them"),"",SUBSTITUTE(SUBSTITUTE(SUBSTITUTE(SUBSTITUTE(SUBSTITUTE(SUBSTITUTE(SUBSTITUTE(SUBSTITUTE(SUBSTITUTE(INDEX(Templates!$C$2:$C$5,P72),"{contact}",IF(E72="","there",E72)),"{client}",B72),"{invoice}",A72),"{amount}",TEXT(G72,"#,##0.00")),"{currency}",H72),"{due_date}",TEXT(I72,"d mmm yyyy")),"{days_overdue}",MAX(0,L72)),"{sender}",Settings!$B$2),"{business}",Settings!$B$3))</f>
        <v/>
      </c>
      <c r="O72" s="0" t="str">
        <f aca="false">IF(OR(C72="",C72="Call them"),"",SUBSTITUTE(SUBSTITUTE(SUBSTITUTE(SUBSTITUTE(SUBSTITUTE(SUBSTITUTE(SUBSTITUTE(SUBSTITUTE(SUBSTITUTE(INDEX(Templates!$D$2:$D$5,P72),"{contact}",IF(E72="","there",E72)),"{client}",B72),"{invoice}",A72),"{amount}",TEXT(G72,"#,##0.00")),"{currency}",H72),"{due_date}",TEXT(I72,"d mmm yyyy")),"{days_overdue}",MAX(0,L72)),"{sender}",Settings!$B$2),"{business}",Settings!$B$3))</f>
        <v/>
      </c>
      <c r="P72" s="19" t="n">
        <f aca="false">IF(OR(A72="",J72&lt;&gt;"Unpaid",I72=""),0,IF(L72&gt;=Settings!$B$8,4,IF(L72&gt;=Settings!$B$7,3,IF(L72&gt;=0,2,IF(L72&gt;=-Settings!$B$6,1,0)))))</f>
        <v>0</v>
      </c>
    </row>
    <row r="73" customFormat="false" ht="15" hidden="false" customHeight="false" outlineLevel="0" collapsed="false">
      <c r="A73" s="17"/>
      <c r="B73" s="17"/>
      <c r="C73" s="13" t="str">
        <f aca="false">IF(P73=0,"",IF(P73&gt;IFERROR(MATCH(K73,Templates!$A$2:$A$5,0),0),INDEX(Templates!$A$2:$A$5,P73),IF(AND(P73=4,L73&gt;=Settings!$B$8+7),"Call them","")))</f>
        <v/>
      </c>
      <c r="D73" s="14" t="str">
        <f aca="false">IF(N73="","",HYPERLINK(IF(Settings!$B$4="Gmail","https://mail.google.com/mail/?"&amp;IF(Settings!$B$5="","","authuser="&amp;_xlfn.ENCODEURL(Settings!$B$5)&amp;"&amp;")&amp;"view=cm&amp;fs=1&amp;to="&amp;_xlfn.ENCODEURL(F73)&amp;"&amp;su="&amp;_xlfn.ENCODEURL(N73)&amp;"&amp;body="&amp;_xlfn.ENCODEURL(O73),"mailto:"&amp;F73&amp;"?subject="&amp;_xlfn.ENCODEURL(N73)&amp;"&amp;body="&amp;_xlfn.ENCODEURL(O73)),"Write email"))</f>
        <v/>
      </c>
      <c r="E73" s="17"/>
      <c r="F73" s="17"/>
      <c r="G73" s="20"/>
      <c r="H73" s="17"/>
      <c r="I73" s="21"/>
      <c r="J73" s="17"/>
      <c r="K73" s="17"/>
      <c r="L73" s="18" t="str">
        <f aca="true">IF(OR(I73="",J73&lt;&gt;"Unpaid"),"",TODAY()-I73)</f>
        <v/>
      </c>
      <c r="M73" s="17"/>
      <c r="N73" s="0" t="str">
        <f aca="false">IF(OR(C73="",C73="Call them"),"",SUBSTITUTE(SUBSTITUTE(SUBSTITUTE(SUBSTITUTE(SUBSTITUTE(SUBSTITUTE(SUBSTITUTE(SUBSTITUTE(SUBSTITUTE(INDEX(Templates!$C$2:$C$5,P73),"{contact}",IF(E73="","there",E73)),"{client}",B73),"{invoice}",A73),"{amount}",TEXT(G73,"#,##0.00")),"{currency}",H73),"{due_date}",TEXT(I73,"d mmm yyyy")),"{days_overdue}",MAX(0,L73)),"{sender}",Settings!$B$2),"{business}",Settings!$B$3))</f>
        <v/>
      </c>
      <c r="O73" s="0" t="str">
        <f aca="false">IF(OR(C73="",C73="Call them"),"",SUBSTITUTE(SUBSTITUTE(SUBSTITUTE(SUBSTITUTE(SUBSTITUTE(SUBSTITUTE(SUBSTITUTE(SUBSTITUTE(SUBSTITUTE(INDEX(Templates!$D$2:$D$5,P73),"{contact}",IF(E73="","there",E73)),"{client}",B73),"{invoice}",A73),"{amount}",TEXT(G73,"#,##0.00")),"{currency}",H73),"{due_date}",TEXT(I73,"d mmm yyyy")),"{days_overdue}",MAX(0,L73)),"{sender}",Settings!$B$2),"{business}",Settings!$B$3))</f>
        <v/>
      </c>
      <c r="P73" s="19" t="n">
        <f aca="false">IF(OR(A73="",J73&lt;&gt;"Unpaid",I73=""),0,IF(L73&gt;=Settings!$B$8,4,IF(L73&gt;=Settings!$B$7,3,IF(L73&gt;=0,2,IF(L73&gt;=-Settings!$B$6,1,0)))))</f>
        <v>0</v>
      </c>
    </row>
    <row r="74" customFormat="false" ht="15" hidden="false" customHeight="false" outlineLevel="0" collapsed="false">
      <c r="A74" s="17"/>
      <c r="B74" s="17"/>
      <c r="C74" s="13" t="str">
        <f aca="false">IF(P74=0,"",IF(P74&gt;IFERROR(MATCH(K74,Templates!$A$2:$A$5,0),0),INDEX(Templates!$A$2:$A$5,P74),IF(AND(P74=4,L74&gt;=Settings!$B$8+7),"Call them","")))</f>
        <v/>
      </c>
      <c r="D74" s="14" t="str">
        <f aca="false">IF(N74="","",HYPERLINK(IF(Settings!$B$4="Gmail","https://mail.google.com/mail/?"&amp;IF(Settings!$B$5="","","authuser="&amp;_xlfn.ENCODEURL(Settings!$B$5)&amp;"&amp;")&amp;"view=cm&amp;fs=1&amp;to="&amp;_xlfn.ENCODEURL(F74)&amp;"&amp;su="&amp;_xlfn.ENCODEURL(N74)&amp;"&amp;body="&amp;_xlfn.ENCODEURL(O74),"mailto:"&amp;F74&amp;"?subject="&amp;_xlfn.ENCODEURL(N74)&amp;"&amp;body="&amp;_xlfn.ENCODEURL(O74)),"Write email"))</f>
        <v/>
      </c>
      <c r="E74" s="17"/>
      <c r="F74" s="17"/>
      <c r="G74" s="20"/>
      <c r="H74" s="17"/>
      <c r="I74" s="21"/>
      <c r="J74" s="17"/>
      <c r="K74" s="17"/>
      <c r="L74" s="18" t="str">
        <f aca="true">IF(OR(I74="",J74&lt;&gt;"Unpaid"),"",TODAY()-I74)</f>
        <v/>
      </c>
      <c r="M74" s="17"/>
      <c r="N74" s="0" t="str">
        <f aca="false">IF(OR(C74="",C74="Call them"),"",SUBSTITUTE(SUBSTITUTE(SUBSTITUTE(SUBSTITUTE(SUBSTITUTE(SUBSTITUTE(SUBSTITUTE(SUBSTITUTE(SUBSTITUTE(INDEX(Templates!$C$2:$C$5,P74),"{contact}",IF(E74="","there",E74)),"{client}",B74),"{invoice}",A74),"{amount}",TEXT(G74,"#,##0.00")),"{currency}",H74),"{due_date}",TEXT(I74,"d mmm yyyy")),"{days_overdue}",MAX(0,L74)),"{sender}",Settings!$B$2),"{business}",Settings!$B$3))</f>
        <v/>
      </c>
      <c r="O74" s="0" t="str">
        <f aca="false">IF(OR(C74="",C74="Call them"),"",SUBSTITUTE(SUBSTITUTE(SUBSTITUTE(SUBSTITUTE(SUBSTITUTE(SUBSTITUTE(SUBSTITUTE(SUBSTITUTE(SUBSTITUTE(INDEX(Templates!$D$2:$D$5,P74),"{contact}",IF(E74="","there",E74)),"{client}",B74),"{invoice}",A74),"{amount}",TEXT(G74,"#,##0.00")),"{currency}",H74),"{due_date}",TEXT(I74,"d mmm yyyy")),"{days_overdue}",MAX(0,L74)),"{sender}",Settings!$B$2),"{business}",Settings!$B$3))</f>
        <v/>
      </c>
      <c r="P74" s="19" t="n">
        <f aca="false">IF(OR(A74="",J74&lt;&gt;"Unpaid",I74=""),0,IF(L74&gt;=Settings!$B$8,4,IF(L74&gt;=Settings!$B$7,3,IF(L74&gt;=0,2,IF(L74&gt;=-Settings!$B$6,1,0)))))</f>
        <v>0</v>
      </c>
    </row>
    <row r="75" customFormat="false" ht="15" hidden="false" customHeight="false" outlineLevel="0" collapsed="false">
      <c r="A75" s="17"/>
      <c r="B75" s="17"/>
      <c r="C75" s="13" t="str">
        <f aca="false">IF(P75=0,"",IF(P75&gt;IFERROR(MATCH(K75,Templates!$A$2:$A$5,0),0),INDEX(Templates!$A$2:$A$5,P75),IF(AND(P75=4,L75&gt;=Settings!$B$8+7),"Call them","")))</f>
        <v/>
      </c>
      <c r="D75" s="14" t="str">
        <f aca="false">IF(N75="","",HYPERLINK(IF(Settings!$B$4="Gmail","https://mail.google.com/mail/?"&amp;IF(Settings!$B$5="","","authuser="&amp;_xlfn.ENCODEURL(Settings!$B$5)&amp;"&amp;")&amp;"view=cm&amp;fs=1&amp;to="&amp;_xlfn.ENCODEURL(F75)&amp;"&amp;su="&amp;_xlfn.ENCODEURL(N75)&amp;"&amp;body="&amp;_xlfn.ENCODEURL(O75),"mailto:"&amp;F75&amp;"?subject="&amp;_xlfn.ENCODEURL(N75)&amp;"&amp;body="&amp;_xlfn.ENCODEURL(O75)),"Write email"))</f>
        <v/>
      </c>
      <c r="E75" s="17"/>
      <c r="F75" s="17"/>
      <c r="G75" s="20"/>
      <c r="H75" s="17"/>
      <c r="I75" s="21"/>
      <c r="J75" s="17"/>
      <c r="K75" s="17"/>
      <c r="L75" s="18" t="str">
        <f aca="true">IF(OR(I75="",J75&lt;&gt;"Unpaid"),"",TODAY()-I75)</f>
        <v/>
      </c>
      <c r="M75" s="17"/>
      <c r="N75" s="0" t="str">
        <f aca="false">IF(OR(C75="",C75="Call them"),"",SUBSTITUTE(SUBSTITUTE(SUBSTITUTE(SUBSTITUTE(SUBSTITUTE(SUBSTITUTE(SUBSTITUTE(SUBSTITUTE(SUBSTITUTE(INDEX(Templates!$C$2:$C$5,P75),"{contact}",IF(E75="","there",E75)),"{client}",B75),"{invoice}",A75),"{amount}",TEXT(G75,"#,##0.00")),"{currency}",H75),"{due_date}",TEXT(I75,"d mmm yyyy")),"{days_overdue}",MAX(0,L75)),"{sender}",Settings!$B$2),"{business}",Settings!$B$3))</f>
        <v/>
      </c>
      <c r="O75" s="0" t="str">
        <f aca="false">IF(OR(C75="",C75="Call them"),"",SUBSTITUTE(SUBSTITUTE(SUBSTITUTE(SUBSTITUTE(SUBSTITUTE(SUBSTITUTE(SUBSTITUTE(SUBSTITUTE(SUBSTITUTE(INDEX(Templates!$D$2:$D$5,P75),"{contact}",IF(E75="","there",E75)),"{client}",B75),"{invoice}",A75),"{amount}",TEXT(G75,"#,##0.00")),"{currency}",H75),"{due_date}",TEXT(I75,"d mmm yyyy")),"{days_overdue}",MAX(0,L75)),"{sender}",Settings!$B$2),"{business}",Settings!$B$3))</f>
        <v/>
      </c>
      <c r="P75" s="19" t="n">
        <f aca="false">IF(OR(A75="",J75&lt;&gt;"Unpaid",I75=""),0,IF(L75&gt;=Settings!$B$8,4,IF(L75&gt;=Settings!$B$7,3,IF(L75&gt;=0,2,IF(L75&gt;=-Settings!$B$6,1,0)))))</f>
        <v>0</v>
      </c>
    </row>
    <row r="76" customFormat="false" ht="15" hidden="false" customHeight="false" outlineLevel="0" collapsed="false">
      <c r="A76" s="17"/>
      <c r="B76" s="17"/>
      <c r="C76" s="13" t="str">
        <f aca="false">IF(P76=0,"",IF(P76&gt;IFERROR(MATCH(K76,Templates!$A$2:$A$5,0),0),INDEX(Templates!$A$2:$A$5,P76),IF(AND(P76=4,L76&gt;=Settings!$B$8+7),"Call them","")))</f>
        <v/>
      </c>
      <c r="D76" s="14" t="str">
        <f aca="false">IF(N76="","",HYPERLINK(IF(Settings!$B$4="Gmail","https://mail.google.com/mail/?"&amp;IF(Settings!$B$5="","","authuser="&amp;_xlfn.ENCODEURL(Settings!$B$5)&amp;"&amp;")&amp;"view=cm&amp;fs=1&amp;to="&amp;_xlfn.ENCODEURL(F76)&amp;"&amp;su="&amp;_xlfn.ENCODEURL(N76)&amp;"&amp;body="&amp;_xlfn.ENCODEURL(O76),"mailto:"&amp;F76&amp;"?subject="&amp;_xlfn.ENCODEURL(N76)&amp;"&amp;body="&amp;_xlfn.ENCODEURL(O76)),"Write email"))</f>
        <v/>
      </c>
      <c r="E76" s="17"/>
      <c r="F76" s="17"/>
      <c r="G76" s="20"/>
      <c r="H76" s="17"/>
      <c r="I76" s="21"/>
      <c r="J76" s="17"/>
      <c r="K76" s="17"/>
      <c r="L76" s="18" t="str">
        <f aca="true">IF(OR(I76="",J76&lt;&gt;"Unpaid"),"",TODAY()-I76)</f>
        <v/>
      </c>
      <c r="M76" s="17"/>
      <c r="N76" s="0" t="str">
        <f aca="false">IF(OR(C76="",C76="Call them"),"",SUBSTITUTE(SUBSTITUTE(SUBSTITUTE(SUBSTITUTE(SUBSTITUTE(SUBSTITUTE(SUBSTITUTE(SUBSTITUTE(SUBSTITUTE(INDEX(Templates!$C$2:$C$5,P76),"{contact}",IF(E76="","there",E76)),"{client}",B76),"{invoice}",A76),"{amount}",TEXT(G76,"#,##0.00")),"{currency}",H76),"{due_date}",TEXT(I76,"d mmm yyyy")),"{days_overdue}",MAX(0,L76)),"{sender}",Settings!$B$2),"{business}",Settings!$B$3))</f>
        <v/>
      </c>
      <c r="O76" s="0" t="str">
        <f aca="false">IF(OR(C76="",C76="Call them"),"",SUBSTITUTE(SUBSTITUTE(SUBSTITUTE(SUBSTITUTE(SUBSTITUTE(SUBSTITUTE(SUBSTITUTE(SUBSTITUTE(SUBSTITUTE(INDEX(Templates!$D$2:$D$5,P76),"{contact}",IF(E76="","there",E76)),"{client}",B76),"{invoice}",A76),"{amount}",TEXT(G76,"#,##0.00")),"{currency}",H76),"{due_date}",TEXT(I76,"d mmm yyyy")),"{days_overdue}",MAX(0,L76)),"{sender}",Settings!$B$2),"{business}",Settings!$B$3))</f>
        <v/>
      </c>
      <c r="P76" s="19" t="n">
        <f aca="false">IF(OR(A76="",J76&lt;&gt;"Unpaid",I76=""),0,IF(L76&gt;=Settings!$B$8,4,IF(L76&gt;=Settings!$B$7,3,IF(L76&gt;=0,2,IF(L76&gt;=-Settings!$B$6,1,0)))))</f>
        <v>0</v>
      </c>
    </row>
    <row r="77" customFormat="false" ht="15" hidden="false" customHeight="false" outlineLevel="0" collapsed="false">
      <c r="A77" s="17"/>
      <c r="B77" s="17"/>
      <c r="C77" s="13" t="str">
        <f aca="false">IF(P77=0,"",IF(P77&gt;IFERROR(MATCH(K77,Templates!$A$2:$A$5,0),0),INDEX(Templates!$A$2:$A$5,P77),IF(AND(P77=4,L77&gt;=Settings!$B$8+7),"Call them","")))</f>
        <v/>
      </c>
      <c r="D77" s="14" t="str">
        <f aca="false">IF(N77="","",HYPERLINK(IF(Settings!$B$4="Gmail","https://mail.google.com/mail/?"&amp;IF(Settings!$B$5="","","authuser="&amp;_xlfn.ENCODEURL(Settings!$B$5)&amp;"&amp;")&amp;"view=cm&amp;fs=1&amp;to="&amp;_xlfn.ENCODEURL(F77)&amp;"&amp;su="&amp;_xlfn.ENCODEURL(N77)&amp;"&amp;body="&amp;_xlfn.ENCODEURL(O77),"mailto:"&amp;F77&amp;"?subject="&amp;_xlfn.ENCODEURL(N77)&amp;"&amp;body="&amp;_xlfn.ENCODEURL(O77)),"Write email"))</f>
        <v/>
      </c>
      <c r="E77" s="17"/>
      <c r="F77" s="17"/>
      <c r="G77" s="20"/>
      <c r="H77" s="17"/>
      <c r="I77" s="21"/>
      <c r="J77" s="17"/>
      <c r="K77" s="17"/>
      <c r="L77" s="18" t="str">
        <f aca="true">IF(OR(I77="",J77&lt;&gt;"Unpaid"),"",TODAY()-I77)</f>
        <v/>
      </c>
      <c r="M77" s="17"/>
      <c r="N77" s="0" t="str">
        <f aca="false">IF(OR(C77="",C77="Call them"),"",SUBSTITUTE(SUBSTITUTE(SUBSTITUTE(SUBSTITUTE(SUBSTITUTE(SUBSTITUTE(SUBSTITUTE(SUBSTITUTE(SUBSTITUTE(INDEX(Templates!$C$2:$C$5,P77),"{contact}",IF(E77="","there",E77)),"{client}",B77),"{invoice}",A77),"{amount}",TEXT(G77,"#,##0.00")),"{currency}",H77),"{due_date}",TEXT(I77,"d mmm yyyy")),"{days_overdue}",MAX(0,L77)),"{sender}",Settings!$B$2),"{business}",Settings!$B$3))</f>
        <v/>
      </c>
      <c r="O77" s="0" t="str">
        <f aca="false">IF(OR(C77="",C77="Call them"),"",SUBSTITUTE(SUBSTITUTE(SUBSTITUTE(SUBSTITUTE(SUBSTITUTE(SUBSTITUTE(SUBSTITUTE(SUBSTITUTE(SUBSTITUTE(INDEX(Templates!$D$2:$D$5,P77),"{contact}",IF(E77="","there",E77)),"{client}",B77),"{invoice}",A77),"{amount}",TEXT(G77,"#,##0.00")),"{currency}",H77),"{due_date}",TEXT(I77,"d mmm yyyy")),"{days_overdue}",MAX(0,L77)),"{sender}",Settings!$B$2),"{business}",Settings!$B$3))</f>
        <v/>
      </c>
      <c r="P77" s="19" t="n">
        <f aca="false">IF(OR(A77="",J77&lt;&gt;"Unpaid",I77=""),0,IF(L77&gt;=Settings!$B$8,4,IF(L77&gt;=Settings!$B$7,3,IF(L77&gt;=0,2,IF(L77&gt;=-Settings!$B$6,1,0)))))</f>
        <v>0</v>
      </c>
    </row>
    <row r="78" customFormat="false" ht="15" hidden="false" customHeight="false" outlineLevel="0" collapsed="false">
      <c r="A78" s="17"/>
      <c r="B78" s="17"/>
      <c r="C78" s="13" t="str">
        <f aca="false">IF(P78=0,"",IF(P78&gt;IFERROR(MATCH(K78,Templates!$A$2:$A$5,0),0),INDEX(Templates!$A$2:$A$5,P78),IF(AND(P78=4,L78&gt;=Settings!$B$8+7),"Call them","")))</f>
        <v/>
      </c>
      <c r="D78" s="14" t="str">
        <f aca="false">IF(N78="","",HYPERLINK(IF(Settings!$B$4="Gmail","https://mail.google.com/mail/?"&amp;IF(Settings!$B$5="","","authuser="&amp;_xlfn.ENCODEURL(Settings!$B$5)&amp;"&amp;")&amp;"view=cm&amp;fs=1&amp;to="&amp;_xlfn.ENCODEURL(F78)&amp;"&amp;su="&amp;_xlfn.ENCODEURL(N78)&amp;"&amp;body="&amp;_xlfn.ENCODEURL(O78),"mailto:"&amp;F78&amp;"?subject="&amp;_xlfn.ENCODEURL(N78)&amp;"&amp;body="&amp;_xlfn.ENCODEURL(O78)),"Write email"))</f>
        <v/>
      </c>
      <c r="E78" s="17"/>
      <c r="F78" s="17"/>
      <c r="G78" s="20"/>
      <c r="H78" s="17"/>
      <c r="I78" s="21"/>
      <c r="J78" s="17"/>
      <c r="K78" s="17"/>
      <c r="L78" s="18" t="str">
        <f aca="true">IF(OR(I78="",J78&lt;&gt;"Unpaid"),"",TODAY()-I78)</f>
        <v/>
      </c>
      <c r="M78" s="17"/>
      <c r="N78" s="0" t="str">
        <f aca="false">IF(OR(C78="",C78="Call them"),"",SUBSTITUTE(SUBSTITUTE(SUBSTITUTE(SUBSTITUTE(SUBSTITUTE(SUBSTITUTE(SUBSTITUTE(SUBSTITUTE(SUBSTITUTE(INDEX(Templates!$C$2:$C$5,P78),"{contact}",IF(E78="","there",E78)),"{client}",B78),"{invoice}",A78),"{amount}",TEXT(G78,"#,##0.00")),"{currency}",H78),"{due_date}",TEXT(I78,"d mmm yyyy")),"{days_overdue}",MAX(0,L78)),"{sender}",Settings!$B$2),"{business}",Settings!$B$3))</f>
        <v/>
      </c>
      <c r="O78" s="0" t="str">
        <f aca="false">IF(OR(C78="",C78="Call them"),"",SUBSTITUTE(SUBSTITUTE(SUBSTITUTE(SUBSTITUTE(SUBSTITUTE(SUBSTITUTE(SUBSTITUTE(SUBSTITUTE(SUBSTITUTE(INDEX(Templates!$D$2:$D$5,P78),"{contact}",IF(E78="","there",E78)),"{client}",B78),"{invoice}",A78),"{amount}",TEXT(G78,"#,##0.00")),"{currency}",H78),"{due_date}",TEXT(I78,"d mmm yyyy")),"{days_overdue}",MAX(0,L78)),"{sender}",Settings!$B$2),"{business}",Settings!$B$3))</f>
        <v/>
      </c>
      <c r="P78" s="19" t="n">
        <f aca="false">IF(OR(A78="",J78&lt;&gt;"Unpaid",I78=""),0,IF(L78&gt;=Settings!$B$8,4,IF(L78&gt;=Settings!$B$7,3,IF(L78&gt;=0,2,IF(L78&gt;=-Settings!$B$6,1,0)))))</f>
        <v>0</v>
      </c>
    </row>
    <row r="79" customFormat="false" ht="15" hidden="false" customHeight="false" outlineLevel="0" collapsed="false">
      <c r="A79" s="17"/>
      <c r="B79" s="17"/>
      <c r="C79" s="13" t="str">
        <f aca="false">IF(P79=0,"",IF(P79&gt;IFERROR(MATCH(K79,Templates!$A$2:$A$5,0),0),INDEX(Templates!$A$2:$A$5,P79),IF(AND(P79=4,L79&gt;=Settings!$B$8+7),"Call them","")))</f>
        <v/>
      </c>
      <c r="D79" s="14" t="str">
        <f aca="false">IF(N79="","",HYPERLINK(IF(Settings!$B$4="Gmail","https://mail.google.com/mail/?"&amp;IF(Settings!$B$5="","","authuser="&amp;_xlfn.ENCODEURL(Settings!$B$5)&amp;"&amp;")&amp;"view=cm&amp;fs=1&amp;to="&amp;_xlfn.ENCODEURL(F79)&amp;"&amp;su="&amp;_xlfn.ENCODEURL(N79)&amp;"&amp;body="&amp;_xlfn.ENCODEURL(O79),"mailto:"&amp;F79&amp;"?subject="&amp;_xlfn.ENCODEURL(N79)&amp;"&amp;body="&amp;_xlfn.ENCODEURL(O79)),"Write email"))</f>
        <v/>
      </c>
      <c r="E79" s="17"/>
      <c r="F79" s="17"/>
      <c r="G79" s="20"/>
      <c r="H79" s="17"/>
      <c r="I79" s="21"/>
      <c r="J79" s="17"/>
      <c r="K79" s="17"/>
      <c r="L79" s="18" t="str">
        <f aca="true">IF(OR(I79="",J79&lt;&gt;"Unpaid"),"",TODAY()-I79)</f>
        <v/>
      </c>
      <c r="M79" s="17"/>
      <c r="N79" s="0" t="str">
        <f aca="false">IF(OR(C79="",C79="Call them"),"",SUBSTITUTE(SUBSTITUTE(SUBSTITUTE(SUBSTITUTE(SUBSTITUTE(SUBSTITUTE(SUBSTITUTE(SUBSTITUTE(SUBSTITUTE(INDEX(Templates!$C$2:$C$5,P79),"{contact}",IF(E79="","there",E79)),"{client}",B79),"{invoice}",A79),"{amount}",TEXT(G79,"#,##0.00")),"{currency}",H79),"{due_date}",TEXT(I79,"d mmm yyyy")),"{days_overdue}",MAX(0,L79)),"{sender}",Settings!$B$2),"{business}",Settings!$B$3))</f>
        <v/>
      </c>
      <c r="O79" s="0" t="str">
        <f aca="false">IF(OR(C79="",C79="Call them"),"",SUBSTITUTE(SUBSTITUTE(SUBSTITUTE(SUBSTITUTE(SUBSTITUTE(SUBSTITUTE(SUBSTITUTE(SUBSTITUTE(SUBSTITUTE(INDEX(Templates!$D$2:$D$5,P79),"{contact}",IF(E79="","there",E79)),"{client}",B79),"{invoice}",A79),"{amount}",TEXT(G79,"#,##0.00")),"{currency}",H79),"{due_date}",TEXT(I79,"d mmm yyyy")),"{days_overdue}",MAX(0,L79)),"{sender}",Settings!$B$2),"{business}",Settings!$B$3))</f>
        <v/>
      </c>
      <c r="P79" s="19" t="n">
        <f aca="false">IF(OR(A79="",J79&lt;&gt;"Unpaid",I79=""),0,IF(L79&gt;=Settings!$B$8,4,IF(L79&gt;=Settings!$B$7,3,IF(L79&gt;=0,2,IF(L79&gt;=-Settings!$B$6,1,0)))))</f>
        <v>0</v>
      </c>
    </row>
    <row r="80" customFormat="false" ht="15" hidden="false" customHeight="false" outlineLevel="0" collapsed="false">
      <c r="A80" s="17"/>
      <c r="B80" s="17"/>
      <c r="C80" s="13" t="str">
        <f aca="false">IF(P80=0,"",IF(P80&gt;IFERROR(MATCH(K80,Templates!$A$2:$A$5,0),0),INDEX(Templates!$A$2:$A$5,P80),IF(AND(P80=4,L80&gt;=Settings!$B$8+7),"Call them","")))</f>
        <v/>
      </c>
      <c r="D80" s="14" t="str">
        <f aca="false">IF(N80="","",HYPERLINK(IF(Settings!$B$4="Gmail","https://mail.google.com/mail/?"&amp;IF(Settings!$B$5="","","authuser="&amp;_xlfn.ENCODEURL(Settings!$B$5)&amp;"&amp;")&amp;"view=cm&amp;fs=1&amp;to="&amp;_xlfn.ENCODEURL(F80)&amp;"&amp;su="&amp;_xlfn.ENCODEURL(N80)&amp;"&amp;body="&amp;_xlfn.ENCODEURL(O80),"mailto:"&amp;F80&amp;"?subject="&amp;_xlfn.ENCODEURL(N80)&amp;"&amp;body="&amp;_xlfn.ENCODEURL(O80)),"Write email"))</f>
        <v/>
      </c>
      <c r="E80" s="17"/>
      <c r="F80" s="17"/>
      <c r="G80" s="20"/>
      <c r="H80" s="17"/>
      <c r="I80" s="21"/>
      <c r="J80" s="17"/>
      <c r="K80" s="17"/>
      <c r="L80" s="18" t="str">
        <f aca="true">IF(OR(I80="",J80&lt;&gt;"Unpaid"),"",TODAY()-I80)</f>
        <v/>
      </c>
      <c r="M80" s="17"/>
      <c r="N80" s="0" t="str">
        <f aca="false">IF(OR(C80="",C80="Call them"),"",SUBSTITUTE(SUBSTITUTE(SUBSTITUTE(SUBSTITUTE(SUBSTITUTE(SUBSTITUTE(SUBSTITUTE(SUBSTITUTE(SUBSTITUTE(INDEX(Templates!$C$2:$C$5,P80),"{contact}",IF(E80="","there",E80)),"{client}",B80),"{invoice}",A80),"{amount}",TEXT(G80,"#,##0.00")),"{currency}",H80),"{due_date}",TEXT(I80,"d mmm yyyy")),"{days_overdue}",MAX(0,L80)),"{sender}",Settings!$B$2),"{business}",Settings!$B$3))</f>
        <v/>
      </c>
      <c r="O80" s="0" t="str">
        <f aca="false">IF(OR(C80="",C80="Call them"),"",SUBSTITUTE(SUBSTITUTE(SUBSTITUTE(SUBSTITUTE(SUBSTITUTE(SUBSTITUTE(SUBSTITUTE(SUBSTITUTE(SUBSTITUTE(INDEX(Templates!$D$2:$D$5,P80),"{contact}",IF(E80="","there",E80)),"{client}",B80),"{invoice}",A80),"{amount}",TEXT(G80,"#,##0.00")),"{currency}",H80),"{due_date}",TEXT(I80,"d mmm yyyy")),"{days_overdue}",MAX(0,L80)),"{sender}",Settings!$B$2),"{business}",Settings!$B$3))</f>
        <v/>
      </c>
      <c r="P80" s="19" t="n">
        <f aca="false">IF(OR(A80="",J80&lt;&gt;"Unpaid",I80=""),0,IF(L80&gt;=Settings!$B$8,4,IF(L80&gt;=Settings!$B$7,3,IF(L80&gt;=0,2,IF(L80&gt;=-Settings!$B$6,1,0)))))</f>
        <v>0</v>
      </c>
    </row>
    <row r="81" customFormat="false" ht="15" hidden="false" customHeight="false" outlineLevel="0" collapsed="false">
      <c r="A81" s="17"/>
      <c r="B81" s="17"/>
      <c r="C81" s="13" t="str">
        <f aca="false">IF(P81=0,"",IF(P81&gt;IFERROR(MATCH(K81,Templates!$A$2:$A$5,0),0),INDEX(Templates!$A$2:$A$5,P81),IF(AND(P81=4,L81&gt;=Settings!$B$8+7),"Call them","")))</f>
        <v/>
      </c>
      <c r="D81" s="14" t="str">
        <f aca="false">IF(N81="","",HYPERLINK(IF(Settings!$B$4="Gmail","https://mail.google.com/mail/?"&amp;IF(Settings!$B$5="","","authuser="&amp;_xlfn.ENCODEURL(Settings!$B$5)&amp;"&amp;")&amp;"view=cm&amp;fs=1&amp;to="&amp;_xlfn.ENCODEURL(F81)&amp;"&amp;su="&amp;_xlfn.ENCODEURL(N81)&amp;"&amp;body="&amp;_xlfn.ENCODEURL(O81),"mailto:"&amp;F81&amp;"?subject="&amp;_xlfn.ENCODEURL(N81)&amp;"&amp;body="&amp;_xlfn.ENCODEURL(O81)),"Write email"))</f>
        <v/>
      </c>
      <c r="E81" s="17"/>
      <c r="F81" s="17"/>
      <c r="G81" s="20"/>
      <c r="H81" s="17"/>
      <c r="I81" s="21"/>
      <c r="J81" s="17"/>
      <c r="K81" s="17"/>
      <c r="L81" s="18" t="str">
        <f aca="true">IF(OR(I81="",J81&lt;&gt;"Unpaid"),"",TODAY()-I81)</f>
        <v/>
      </c>
      <c r="M81" s="17"/>
      <c r="N81" s="0" t="str">
        <f aca="false">IF(OR(C81="",C81="Call them"),"",SUBSTITUTE(SUBSTITUTE(SUBSTITUTE(SUBSTITUTE(SUBSTITUTE(SUBSTITUTE(SUBSTITUTE(SUBSTITUTE(SUBSTITUTE(INDEX(Templates!$C$2:$C$5,P81),"{contact}",IF(E81="","there",E81)),"{client}",B81),"{invoice}",A81),"{amount}",TEXT(G81,"#,##0.00")),"{currency}",H81),"{due_date}",TEXT(I81,"d mmm yyyy")),"{days_overdue}",MAX(0,L81)),"{sender}",Settings!$B$2),"{business}",Settings!$B$3))</f>
        <v/>
      </c>
      <c r="O81" s="0" t="str">
        <f aca="false">IF(OR(C81="",C81="Call them"),"",SUBSTITUTE(SUBSTITUTE(SUBSTITUTE(SUBSTITUTE(SUBSTITUTE(SUBSTITUTE(SUBSTITUTE(SUBSTITUTE(SUBSTITUTE(INDEX(Templates!$D$2:$D$5,P81),"{contact}",IF(E81="","there",E81)),"{client}",B81),"{invoice}",A81),"{amount}",TEXT(G81,"#,##0.00")),"{currency}",H81),"{due_date}",TEXT(I81,"d mmm yyyy")),"{days_overdue}",MAX(0,L81)),"{sender}",Settings!$B$2),"{business}",Settings!$B$3))</f>
        <v/>
      </c>
      <c r="P81" s="19" t="n">
        <f aca="false">IF(OR(A81="",J81&lt;&gt;"Unpaid",I81=""),0,IF(L81&gt;=Settings!$B$8,4,IF(L81&gt;=Settings!$B$7,3,IF(L81&gt;=0,2,IF(L81&gt;=-Settings!$B$6,1,0)))))</f>
        <v>0</v>
      </c>
    </row>
    <row r="82" customFormat="false" ht="15" hidden="false" customHeight="false" outlineLevel="0" collapsed="false">
      <c r="A82" s="17"/>
      <c r="B82" s="17"/>
      <c r="C82" s="13" t="str">
        <f aca="false">IF(P82=0,"",IF(P82&gt;IFERROR(MATCH(K82,Templates!$A$2:$A$5,0),0),INDEX(Templates!$A$2:$A$5,P82),IF(AND(P82=4,L82&gt;=Settings!$B$8+7),"Call them","")))</f>
        <v/>
      </c>
      <c r="D82" s="14" t="str">
        <f aca="false">IF(N82="","",HYPERLINK(IF(Settings!$B$4="Gmail","https://mail.google.com/mail/?"&amp;IF(Settings!$B$5="","","authuser="&amp;_xlfn.ENCODEURL(Settings!$B$5)&amp;"&amp;")&amp;"view=cm&amp;fs=1&amp;to="&amp;_xlfn.ENCODEURL(F82)&amp;"&amp;su="&amp;_xlfn.ENCODEURL(N82)&amp;"&amp;body="&amp;_xlfn.ENCODEURL(O82),"mailto:"&amp;F82&amp;"?subject="&amp;_xlfn.ENCODEURL(N82)&amp;"&amp;body="&amp;_xlfn.ENCODEURL(O82)),"Write email"))</f>
        <v/>
      </c>
      <c r="E82" s="17"/>
      <c r="F82" s="17"/>
      <c r="G82" s="20"/>
      <c r="H82" s="17"/>
      <c r="I82" s="21"/>
      <c r="J82" s="17"/>
      <c r="K82" s="17"/>
      <c r="L82" s="18" t="str">
        <f aca="true">IF(OR(I82="",J82&lt;&gt;"Unpaid"),"",TODAY()-I82)</f>
        <v/>
      </c>
      <c r="M82" s="17"/>
      <c r="N82" s="0" t="str">
        <f aca="false">IF(OR(C82="",C82="Call them"),"",SUBSTITUTE(SUBSTITUTE(SUBSTITUTE(SUBSTITUTE(SUBSTITUTE(SUBSTITUTE(SUBSTITUTE(SUBSTITUTE(SUBSTITUTE(INDEX(Templates!$C$2:$C$5,P82),"{contact}",IF(E82="","there",E82)),"{client}",B82),"{invoice}",A82),"{amount}",TEXT(G82,"#,##0.00")),"{currency}",H82),"{due_date}",TEXT(I82,"d mmm yyyy")),"{days_overdue}",MAX(0,L82)),"{sender}",Settings!$B$2),"{business}",Settings!$B$3))</f>
        <v/>
      </c>
      <c r="O82" s="0" t="str">
        <f aca="false">IF(OR(C82="",C82="Call them"),"",SUBSTITUTE(SUBSTITUTE(SUBSTITUTE(SUBSTITUTE(SUBSTITUTE(SUBSTITUTE(SUBSTITUTE(SUBSTITUTE(SUBSTITUTE(INDEX(Templates!$D$2:$D$5,P82),"{contact}",IF(E82="","there",E82)),"{client}",B82),"{invoice}",A82),"{amount}",TEXT(G82,"#,##0.00")),"{currency}",H82),"{due_date}",TEXT(I82,"d mmm yyyy")),"{days_overdue}",MAX(0,L82)),"{sender}",Settings!$B$2),"{business}",Settings!$B$3))</f>
        <v/>
      </c>
      <c r="P82" s="19" t="n">
        <f aca="false">IF(OR(A82="",J82&lt;&gt;"Unpaid",I82=""),0,IF(L82&gt;=Settings!$B$8,4,IF(L82&gt;=Settings!$B$7,3,IF(L82&gt;=0,2,IF(L82&gt;=-Settings!$B$6,1,0)))))</f>
        <v>0</v>
      </c>
    </row>
    <row r="83" customFormat="false" ht="15" hidden="false" customHeight="false" outlineLevel="0" collapsed="false">
      <c r="A83" s="17"/>
      <c r="B83" s="17"/>
      <c r="C83" s="13" t="str">
        <f aca="false">IF(P83=0,"",IF(P83&gt;IFERROR(MATCH(K83,Templates!$A$2:$A$5,0),0),INDEX(Templates!$A$2:$A$5,P83),IF(AND(P83=4,L83&gt;=Settings!$B$8+7),"Call them","")))</f>
        <v/>
      </c>
      <c r="D83" s="14" t="str">
        <f aca="false">IF(N83="","",HYPERLINK(IF(Settings!$B$4="Gmail","https://mail.google.com/mail/?"&amp;IF(Settings!$B$5="","","authuser="&amp;_xlfn.ENCODEURL(Settings!$B$5)&amp;"&amp;")&amp;"view=cm&amp;fs=1&amp;to="&amp;_xlfn.ENCODEURL(F83)&amp;"&amp;su="&amp;_xlfn.ENCODEURL(N83)&amp;"&amp;body="&amp;_xlfn.ENCODEURL(O83),"mailto:"&amp;F83&amp;"?subject="&amp;_xlfn.ENCODEURL(N83)&amp;"&amp;body="&amp;_xlfn.ENCODEURL(O83)),"Write email"))</f>
        <v/>
      </c>
      <c r="E83" s="17"/>
      <c r="F83" s="17"/>
      <c r="G83" s="20"/>
      <c r="H83" s="17"/>
      <c r="I83" s="21"/>
      <c r="J83" s="17"/>
      <c r="K83" s="17"/>
      <c r="L83" s="18" t="str">
        <f aca="true">IF(OR(I83="",J83&lt;&gt;"Unpaid"),"",TODAY()-I83)</f>
        <v/>
      </c>
      <c r="M83" s="17"/>
      <c r="N83" s="0" t="str">
        <f aca="false">IF(OR(C83="",C83="Call them"),"",SUBSTITUTE(SUBSTITUTE(SUBSTITUTE(SUBSTITUTE(SUBSTITUTE(SUBSTITUTE(SUBSTITUTE(SUBSTITUTE(SUBSTITUTE(INDEX(Templates!$C$2:$C$5,P83),"{contact}",IF(E83="","there",E83)),"{client}",B83),"{invoice}",A83),"{amount}",TEXT(G83,"#,##0.00")),"{currency}",H83),"{due_date}",TEXT(I83,"d mmm yyyy")),"{days_overdue}",MAX(0,L83)),"{sender}",Settings!$B$2),"{business}",Settings!$B$3))</f>
        <v/>
      </c>
      <c r="O83" s="0" t="str">
        <f aca="false">IF(OR(C83="",C83="Call them"),"",SUBSTITUTE(SUBSTITUTE(SUBSTITUTE(SUBSTITUTE(SUBSTITUTE(SUBSTITUTE(SUBSTITUTE(SUBSTITUTE(SUBSTITUTE(INDEX(Templates!$D$2:$D$5,P83),"{contact}",IF(E83="","there",E83)),"{client}",B83),"{invoice}",A83),"{amount}",TEXT(G83,"#,##0.00")),"{currency}",H83),"{due_date}",TEXT(I83,"d mmm yyyy")),"{days_overdue}",MAX(0,L83)),"{sender}",Settings!$B$2),"{business}",Settings!$B$3))</f>
        <v/>
      </c>
      <c r="P83" s="19" t="n">
        <f aca="false">IF(OR(A83="",J83&lt;&gt;"Unpaid",I83=""),0,IF(L83&gt;=Settings!$B$8,4,IF(L83&gt;=Settings!$B$7,3,IF(L83&gt;=0,2,IF(L83&gt;=-Settings!$B$6,1,0)))))</f>
        <v>0</v>
      </c>
    </row>
    <row r="84" customFormat="false" ht="15" hidden="false" customHeight="false" outlineLevel="0" collapsed="false">
      <c r="A84" s="17"/>
      <c r="B84" s="17"/>
      <c r="C84" s="13" t="str">
        <f aca="false">IF(P84=0,"",IF(P84&gt;IFERROR(MATCH(K84,Templates!$A$2:$A$5,0),0),INDEX(Templates!$A$2:$A$5,P84),IF(AND(P84=4,L84&gt;=Settings!$B$8+7),"Call them","")))</f>
        <v/>
      </c>
      <c r="D84" s="14" t="str">
        <f aca="false">IF(N84="","",HYPERLINK(IF(Settings!$B$4="Gmail","https://mail.google.com/mail/?"&amp;IF(Settings!$B$5="","","authuser="&amp;_xlfn.ENCODEURL(Settings!$B$5)&amp;"&amp;")&amp;"view=cm&amp;fs=1&amp;to="&amp;_xlfn.ENCODEURL(F84)&amp;"&amp;su="&amp;_xlfn.ENCODEURL(N84)&amp;"&amp;body="&amp;_xlfn.ENCODEURL(O84),"mailto:"&amp;F84&amp;"?subject="&amp;_xlfn.ENCODEURL(N84)&amp;"&amp;body="&amp;_xlfn.ENCODEURL(O84)),"Write email"))</f>
        <v/>
      </c>
      <c r="E84" s="17"/>
      <c r="F84" s="17"/>
      <c r="G84" s="20"/>
      <c r="H84" s="17"/>
      <c r="I84" s="21"/>
      <c r="J84" s="17"/>
      <c r="K84" s="17"/>
      <c r="L84" s="18" t="str">
        <f aca="true">IF(OR(I84="",J84&lt;&gt;"Unpaid"),"",TODAY()-I84)</f>
        <v/>
      </c>
      <c r="M84" s="17"/>
      <c r="N84" s="0" t="str">
        <f aca="false">IF(OR(C84="",C84="Call them"),"",SUBSTITUTE(SUBSTITUTE(SUBSTITUTE(SUBSTITUTE(SUBSTITUTE(SUBSTITUTE(SUBSTITUTE(SUBSTITUTE(SUBSTITUTE(INDEX(Templates!$C$2:$C$5,P84),"{contact}",IF(E84="","there",E84)),"{client}",B84),"{invoice}",A84),"{amount}",TEXT(G84,"#,##0.00")),"{currency}",H84),"{due_date}",TEXT(I84,"d mmm yyyy")),"{days_overdue}",MAX(0,L84)),"{sender}",Settings!$B$2),"{business}",Settings!$B$3))</f>
        <v/>
      </c>
      <c r="O84" s="0" t="str">
        <f aca="false">IF(OR(C84="",C84="Call them"),"",SUBSTITUTE(SUBSTITUTE(SUBSTITUTE(SUBSTITUTE(SUBSTITUTE(SUBSTITUTE(SUBSTITUTE(SUBSTITUTE(SUBSTITUTE(INDEX(Templates!$D$2:$D$5,P84),"{contact}",IF(E84="","there",E84)),"{client}",B84),"{invoice}",A84),"{amount}",TEXT(G84,"#,##0.00")),"{currency}",H84),"{due_date}",TEXT(I84,"d mmm yyyy")),"{days_overdue}",MAX(0,L84)),"{sender}",Settings!$B$2),"{business}",Settings!$B$3))</f>
        <v/>
      </c>
      <c r="P84" s="19" t="n">
        <f aca="false">IF(OR(A84="",J84&lt;&gt;"Unpaid",I84=""),0,IF(L84&gt;=Settings!$B$8,4,IF(L84&gt;=Settings!$B$7,3,IF(L84&gt;=0,2,IF(L84&gt;=-Settings!$B$6,1,0)))))</f>
        <v>0</v>
      </c>
    </row>
    <row r="85" customFormat="false" ht="15" hidden="false" customHeight="false" outlineLevel="0" collapsed="false">
      <c r="A85" s="17"/>
      <c r="B85" s="17"/>
      <c r="C85" s="13" t="str">
        <f aca="false">IF(P85=0,"",IF(P85&gt;IFERROR(MATCH(K85,Templates!$A$2:$A$5,0),0),INDEX(Templates!$A$2:$A$5,P85),IF(AND(P85=4,L85&gt;=Settings!$B$8+7),"Call them","")))</f>
        <v/>
      </c>
      <c r="D85" s="14" t="str">
        <f aca="false">IF(N85="","",HYPERLINK(IF(Settings!$B$4="Gmail","https://mail.google.com/mail/?"&amp;IF(Settings!$B$5="","","authuser="&amp;_xlfn.ENCODEURL(Settings!$B$5)&amp;"&amp;")&amp;"view=cm&amp;fs=1&amp;to="&amp;_xlfn.ENCODEURL(F85)&amp;"&amp;su="&amp;_xlfn.ENCODEURL(N85)&amp;"&amp;body="&amp;_xlfn.ENCODEURL(O85),"mailto:"&amp;F85&amp;"?subject="&amp;_xlfn.ENCODEURL(N85)&amp;"&amp;body="&amp;_xlfn.ENCODEURL(O85)),"Write email"))</f>
        <v/>
      </c>
      <c r="E85" s="17"/>
      <c r="F85" s="17"/>
      <c r="G85" s="20"/>
      <c r="H85" s="17"/>
      <c r="I85" s="21"/>
      <c r="J85" s="17"/>
      <c r="K85" s="17"/>
      <c r="L85" s="18" t="str">
        <f aca="true">IF(OR(I85="",J85&lt;&gt;"Unpaid"),"",TODAY()-I85)</f>
        <v/>
      </c>
      <c r="M85" s="17"/>
      <c r="N85" s="0" t="str">
        <f aca="false">IF(OR(C85="",C85="Call them"),"",SUBSTITUTE(SUBSTITUTE(SUBSTITUTE(SUBSTITUTE(SUBSTITUTE(SUBSTITUTE(SUBSTITUTE(SUBSTITUTE(SUBSTITUTE(INDEX(Templates!$C$2:$C$5,P85),"{contact}",IF(E85="","there",E85)),"{client}",B85),"{invoice}",A85),"{amount}",TEXT(G85,"#,##0.00")),"{currency}",H85),"{due_date}",TEXT(I85,"d mmm yyyy")),"{days_overdue}",MAX(0,L85)),"{sender}",Settings!$B$2),"{business}",Settings!$B$3))</f>
        <v/>
      </c>
      <c r="O85" s="0" t="str">
        <f aca="false">IF(OR(C85="",C85="Call them"),"",SUBSTITUTE(SUBSTITUTE(SUBSTITUTE(SUBSTITUTE(SUBSTITUTE(SUBSTITUTE(SUBSTITUTE(SUBSTITUTE(SUBSTITUTE(INDEX(Templates!$D$2:$D$5,P85),"{contact}",IF(E85="","there",E85)),"{client}",B85),"{invoice}",A85),"{amount}",TEXT(G85,"#,##0.00")),"{currency}",H85),"{due_date}",TEXT(I85,"d mmm yyyy")),"{days_overdue}",MAX(0,L85)),"{sender}",Settings!$B$2),"{business}",Settings!$B$3))</f>
        <v/>
      </c>
      <c r="P85" s="19" t="n">
        <f aca="false">IF(OR(A85="",J85&lt;&gt;"Unpaid",I85=""),0,IF(L85&gt;=Settings!$B$8,4,IF(L85&gt;=Settings!$B$7,3,IF(L85&gt;=0,2,IF(L85&gt;=-Settings!$B$6,1,0)))))</f>
        <v>0</v>
      </c>
    </row>
    <row r="86" customFormat="false" ht="15" hidden="false" customHeight="false" outlineLevel="0" collapsed="false">
      <c r="A86" s="17"/>
      <c r="B86" s="17"/>
      <c r="C86" s="13" t="str">
        <f aca="false">IF(P86=0,"",IF(P86&gt;IFERROR(MATCH(K86,Templates!$A$2:$A$5,0),0),INDEX(Templates!$A$2:$A$5,P86),IF(AND(P86=4,L86&gt;=Settings!$B$8+7),"Call them","")))</f>
        <v/>
      </c>
      <c r="D86" s="14" t="str">
        <f aca="false">IF(N86="","",HYPERLINK(IF(Settings!$B$4="Gmail","https://mail.google.com/mail/?"&amp;IF(Settings!$B$5="","","authuser="&amp;_xlfn.ENCODEURL(Settings!$B$5)&amp;"&amp;")&amp;"view=cm&amp;fs=1&amp;to="&amp;_xlfn.ENCODEURL(F86)&amp;"&amp;su="&amp;_xlfn.ENCODEURL(N86)&amp;"&amp;body="&amp;_xlfn.ENCODEURL(O86),"mailto:"&amp;F86&amp;"?subject="&amp;_xlfn.ENCODEURL(N86)&amp;"&amp;body="&amp;_xlfn.ENCODEURL(O86)),"Write email"))</f>
        <v/>
      </c>
      <c r="E86" s="17"/>
      <c r="F86" s="17"/>
      <c r="G86" s="20"/>
      <c r="H86" s="17"/>
      <c r="I86" s="21"/>
      <c r="J86" s="17"/>
      <c r="K86" s="17"/>
      <c r="L86" s="18" t="str">
        <f aca="true">IF(OR(I86="",J86&lt;&gt;"Unpaid"),"",TODAY()-I86)</f>
        <v/>
      </c>
      <c r="M86" s="17"/>
      <c r="N86" s="0" t="str">
        <f aca="false">IF(OR(C86="",C86="Call them"),"",SUBSTITUTE(SUBSTITUTE(SUBSTITUTE(SUBSTITUTE(SUBSTITUTE(SUBSTITUTE(SUBSTITUTE(SUBSTITUTE(SUBSTITUTE(INDEX(Templates!$C$2:$C$5,P86),"{contact}",IF(E86="","there",E86)),"{client}",B86),"{invoice}",A86),"{amount}",TEXT(G86,"#,##0.00")),"{currency}",H86),"{due_date}",TEXT(I86,"d mmm yyyy")),"{days_overdue}",MAX(0,L86)),"{sender}",Settings!$B$2),"{business}",Settings!$B$3))</f>
        <v/>
      </c>
      <c r="O86" s="0" t="str">
        <f aca="false">IF(OR(C86="",C86="Call them"),"",SUBSTITUTE(SUBSTITUTE(SUBSTITUTE(SUBSTITUTE(SUBSTITUTE(SUBSTITUTE(SUBSTITUTE(SUBSTITUTE(SUBSTITUTE(INDEX(Templates!$D$2:$D$5,P86),"{contact}",IF(E86="","there",E86)),"{client}",B86),"{invoice}",A86),"{amount}",TEXT(G86,"#,##0.00")),"{currency}",H86),"{due_date}",TEXT(I86,"d mmm yyyy")),"{days_overdue}",MAX(0,L86)),"{sender}",Settings!$B$2),"{business}",Settings!$B$3))</f>
        <v/>
      </c>
      <c r="P86" s="19" t="n">
        <f aca="false">IF(OR(A86="",J86&lt;&gt;"Unpaid",I86=""),0,IF(L86&gt;=Settings!$B$8,4,IF(L86&gt;=Settings!$B$7,3,IF(L86&gt;=0,2,IF(L86&gt;=-Settings!$B$6,1,0)))))</f>
        <v>0</v>
      </c>
    </row>
    <row r="87" customFormat="false" ht="15" hidden="false" customHeight="false" outlineLevel="0" collapsed="false">
      <c r="A87" s="17"/>
      <c r="B87" s="17"/>
      <c r="C87" s="13" t="str">
        <f aca="false">IF(P87=0,"",IF(P87&gt;IFERROR(MATCH(K87,Templates!$A$2:$A$5,0),0),INDEX(Templates!$A$2:$A$5,P87),IF(AND(P87=4,L87&gt;=Settings!$B$8+7),"Call them","")))</f>
        <v/>
      </c>
      <c r="D87" s="14" t="str">
        <f aca="false">IF(N87="","",HYPERLINK(IF(Settings!$B$4="Gmail","https://mail.google.com/mail/?"&amp;IF(Settings!$B$5="","","authuser="&amp;_xlfn.ENCODEURL(Settings!$B$5)&amp;"&amp;")&amp;"view=cm&amp;fs=1&amp;to="&amp;_xlfn.ENCODEURL(F87)&amp;"&amp;su="&amp;_xlfn.ENCODEURL(N87)&amp;"&amp;body="&amp;_xlfn.ENCODEURL(O87),"mailto:"&amp;F87&amp;"?subject="&amp;_xlfn.ENCODEURL(N87)&amp;"&amp;body="&amp;_xlfn.ENCODEURL(O87)),"Write email"))</f>
        <v/>
      </c>
      <c r="E87" s="17"/>
      <c r="F87" s="17"/>
      <c r="G87" s="20"/>
      <c r="H87" s="17"/>
      <c r="I87" s="21"/>
      <c r="J87" s="17"/>
      <c r="K87" s="17"/>
      <c r="L87" s="18" t="str">
        <f aca="true">IF(OR(I87="",J87&lt;&gt;"Unpaid"),"",TODAY()-I87)</f>
        <v/>
      </c>
      <c r="M87" s="17"/>
      <c r="N87" s="0" t="str">
        <f aca="false">IF(OR(C87="",C87="Call them"),"",SUBSTITUTE(SUBSTITUTE(SUBSTITUTE(SUBSTITUTE(SUBSTITUTE(SUBSTITUTE(SUBSTITUTE(SUBSTITUTE(SUBSTITUTE(INDEX(Templates!$C$2:$C$5,P87),"{contact}",IF(E87="","there",E87)),"{client}",B87),"{invoice}",A87),"{amount}",TEXT(G87,"#,##0.00")),"{currency}",H87),"{due_date}",TEXT(I87,"d mmm yyyy")),"{days_overdue}",MAX(0,L87)),"{sender}",Settings!$B$2),"{business}",Settings!$B$3))</f>
        <v/>
      </c>
      <c r="O87" s="0" t="str">
        <f aca="false">IF(OR(C87="",C87="Call them"),"",SUBSTITUTE(SUBSTITUTE(SUBSTITUTE(SUBSTITUTE(SUBSTITUTE(SUBSTITUTE(SUBSTITUTE(SUBSTITUTE(SUBSTITUTE(INDEX(Templates!$D$2:$D$5,P87),"{contact}",IF(E87="","there",E87)),"{client}",B87),"{invoice}",A87),"{amount}",TEXT(G87,"#,##0.00")),"{currency}",H87),"{due_date}",TEXT(I87,"d mmm yyyy")),"{days_overdue}",MAX(0,L87)),"{sender}",Settings!$B$2),"{business}",Settings!$B$3))</f>
        <v/>
      </c>
      <c r="P87" s="19" t="n">
        <f aca="false">IF(OR(A87="",J87&lt;&gt;"Unpaid",I87=""),0,IF(L87&gt;=Settings!$B$8,4,IF(L87&gt;=Settings!$B$7,3,IF(L87&gt;=0,2,IF(L87&gt;=-Settings!$B$6,1,0)))))</f>
        <v>0</v>
      </c>
    </row>
    <row r="88" customFormat="false" ht="15" hidden="false" customHeight="false" outlineLevel="0" collapsed="false">
      <c r="A88" s="17"/>
      <c r="B88" s="17"/>
      <c r="C88" s="13" t="str">
        <f aca="false">IF(P88=0,"",IF(P88&gt;IFERROR(MATCH(K88,Templates!$A$2:$A$5,0),0),INDEX(Templates!$A$2:$A$5,P88),IF(AND(P88=4,L88&gt;=Settings!$B$8+7),"Call them","")))</f>
        <v/>
      </c>
      <c r="D88" s="14" t="str">
        <f aca="false">IF(N88="","",HYPERLINK(IF(Settings!$B$4="Gmail","https://mail.google.com/mail/?"&amp;IF(Settings!$B$5="","","authuser="&amp;_xlfn.ENCODEURL(Settings!$B$5)&amp;"&amp;")&amp;"view=cm&amp;fs=1&amp;to="&amp;_xlfn.ENCODEURL(F88)&amp;"&amp;su="&amp;_xlfn.ENCODEURL(N88)&amp;"&amp;body="&amp;_xlfn.ENCODEURL(O88),"mailto:"&amp;F88&amp;"?subject="&amp;_xlfn.ENCODEURL(N88)&amp;"&amp;body="&amp;_xlfn.ENCODEURL(O88)),"Write email"))</f>
        <v/>
      </c>
      <c r="E88" s="17"/>
      <c r="F88" s="17"/>
      <c r="G88" s="20"/>
      <c r="H88" s="17"/>
      <c r="I88" s="21"/>
      <c r="J88" s="17"/>
      <c r="K88" s="17"/>
      <c r="L88" s="18" t="str">
        <f aca="true">IF(OR(I88="",J88&lt;&gt;"Unpaid"),"",TODAY()-I88)</f>
        <v/>
      </c>
      <c r="M88" s="17"/>
      <c r="N88" s="0" t="str">
        <f aca="false">IF(OR(C88="",C88="Call them"),"",SUBSTITUTE(SUBSTITUTE(SUBSTITUTE(SUBSTITUTE(SUBSTITUTE(SUBSTITUTE(SUBSTITUTE(SUBSTITUTE(SUBSTITUTE(INDEX(Templates!$C$2:$C$5,P88),"{contact}",IF(E88="","there",E88)),"{client}",B88),"{invoice}",A88),"{amount}",TEXT(G88,"#,##0.00")),"{currency}",H88),"{due_date}",TEXT(I88,"d mmm yyyy")),"{days_overdue}",MAX(0,L88)),"{sender}",Settings!$B$2),"{business}",Settings!$B$3))</f>
        <v/>
      </c>
      <c r="O88" s="0" t="str">
        <f aca="false">IF(OR(C88="",C88="Call them"),"",SUBSTITUTE(SUBSTITUTE(SUBSTITUTE(SUBSTITUTE(SUBSTITUTE(SUBSTITUTE(SUBSTITUTE(SUBSTITUTE(SUBSTITUTE(INDEX(Templates!$D$2:$D$5,P88),"{contact}",IF(E88="","there",E88)),"{client}",B88),"{invoice}",A88),"{amount}",TEXT(G88,"#,##0.00")),"{currency}",H88),"{due_date}",TEXT(I88,"d mmm yyyy")),"{days_overdue}",MAX(0,L88)),"{sender}",Settings!$B$2),"{business}",Settings!$B$3))</f>
        <v/>
      </c>
      <c r="P88" s="19" t="n">
        <f aca="false">IF(OR(A88="",J88&lt;&gt;"Unpaid",I88=""),0,IF(L88&gt;=Settings!$B$8,4,IF(L88&gt;=Settings!$B$7,3,IF(L88&gt;=0,2,IF(L88&gt;=-Settings!$B$6,1,0)))))</f>
        <v>0</v>
      </c>
    </row>
    <row r="89" customFormat="false" ht="15" hidden="false" customHeight="false" outlineLevel="0" collapsed="false">
      <c r="A89" s="17"/>
      <c r="B89" s="17"/>
      <c r="C89" s="13" t="str">
        <f aca="false">IF(P89=0,"",IF(P89&gt;IFERROR(MATCH(K89,Templates!$A$2:$A$5,0),0),INDEX(Templates!$A$2:$A$5,P89),IF(AND(P89=4,L89&gt;=Settings!$B$8+7),"Call them","")))</f>
        <v/>
      </c>
      <c r="D89" s="14" t="str">
        <f aca="false">IF(N89="","",HYPERLINK(IF(Settings!$B$4="Gmail","https://mail.google.com/mail/?"&amp;IF(Settings!$B$5="","","authuser="&amp;_xlfn.ENCODEURL(Settings!$B$5)&amp;"&amp;")&amp;"view=cm&amp;fs=1&amp;to="&amp;_xlfn.ENCODEURL(F89)&amp;"&amp;su="&amp;_xlfn.ENCODEURL(N89)&amp;"&amp;body="&amp;_xlfn.ENCODEURL(O89),"mailto:"&amp;F89&amp;"?subject="&amp;_xlfn.ENCODEURL(N89)&amp;"&amp;body="&amp;_xlfn.ENCODEURL(O89)),"Write email"))</f>
        <v/>
      </c>
      <c r="E89" s="17"/>
      <c r="F89" s="17"/>
      <c r="G89" s="20"/>
      <c r="H89" s="17"/>
      <c r="I89" s="21"/>
      <c r="J89" s="17"/>
      <c r="K89" s="17"/>
      <c r="L89" s="18" t="str">
        <f aca="true">IF(OR(I89="",J89&lt;&gt;"Unpaid"),"",TODAY()-I89)</f>
        <v/>
      </c>
      <c r="M89" s="17"/>
      <c r="N89" s="0" t="str">
        <f aca="false">IF(OR(C89="",C89="Call them"),"",SUBSTITUTE(SUBSTITUTE(SUBSTITUTE(SUBSTITUTE(SUBSTITUTE(SUBSTITUTE(SUBSTITUTE(SUBSTITUTE(SUBSTITUTE(INDEX(Templates!$C$2:$C$5,P89),"{contact}",IF(E89="","there",E89)),"{client}",B89),"{invoice}",A89),"{amount}",TEXT(G89,"#,##0.00")),"{currency}",H89),"{due_date}",TEXT(I89,"d mmm yyyy")),"{days_overdue}",MAX(0,L89)),"{sender}",Settings!$B$2),"{business}",Settings!$B$3))</f>
        <v/>
      </c>
      <c r="O89" s="0" t="str">
        <f aca="false">IF(OR(C89="",C89="Call them"),"",SUBSTITUTE(SUBSTITUTE(SUBSTITUTE(SUBSTITUTE(SUBSTITUTE(SUBSTITUTE(SUBSTITUTE(SUBSTITUTE(SUBSTITUTE(INDEX(Templates!$D$2:$D$5,P89),"{contact}",IF(E89="","there",E89)),"{client}",B89),"{invoice}",A89),"{amount}",TEXT(G89,"#,##0.00")),"{currency}",H89),"{due_date}",TEXT(I89,"d mmm yyyy")),"{days_overdue}",MAX(0,L89)),"{sender}",Settings!$B$2),"{business}",Settings!$B$3))</f>
        <v/>
      </c>
      <c r="P89" s="19" t="n">
        <f aca="false">IF(OR(A89="",J89&lt;&gt;"Unpaid",I89=""),0,IF(L89&gt;=Settings!$B$8,4,IF(L89&gt;=Settings!$B$7,3,IF(L89&gt;=0,2,IF(L89&gt;=-Settings!$B$6,1,0)))))</f>
        <v>0</v>
      </c>
    </row>
    <row r="90" customFormat="false" ht="15" hidden="false" customHeight="false" outlineLevel="0" collapsed="false">
      <c r="A90" s="17"/>
      <c r="B90" s="17"/>
      <c r="C90" s="13" t="str">
        <f aca="false">IF(P90=0,"",IF(P90&gt;IFERROR(MATCH(K90,Templates!$A$2:$A$5,0),0),INDEX(Templates!$A$2:$A$5,P90),IF(AND(P90=4,L90&gt;=Settings!$B$8+7),"Call them","")))</f>
        <v/>
      </c>
      <c r="D90" s="14" t="str">
        <f aca="false">IF(N90="","",HYPERLINK(IF(Settings!$B$4="Gmail","https://mail.google.com/mail/?"&amp;IF(Settings!$B$5="","","authuser="&amp;_xlfn.ENCODEURL(Settings!$B$5)&amp;"&amp;")&amp;"view=cm&amp;fs=1&amp;to="&amp;_xlfn.ENCODEURL(F90)&amp;"&amp;su="&amp;_xlfn.ENCODEURL(N90)&amp;"&amp;body="&amp;_xlfn.ENCODEURL(O90),"mailto:"&amp;F90&amp;"?subject="&amp;_xlfn.ENCODEURL(N90)&amp;"&amp;body="&amp;_xlfn.ENCODEURL(O90)),"Write email"))</f>
        <v/>
      </c>
      <c r="E90" s="17"/>
      <c r="F90" s="17"/>
      <c r="G90" s="20"/>
      <c r="H90" s="17"/>
      <c r="I90" s="21"/>
      <c r="J90" s="17"/>
      <c r="K90" s="17"/>
      <c r="L90" s="18" t="str">
        <f aca="true">IF(OR(I90="",J90&lt;&gt;"Unpaid"),"",TODAY()-I90)</f>
        <v/>
      </c>
      <c r="M90" s="17"/>
      <c r="N90" s="0" t="str">
        <f aca="false">IF(OR(C90="",C90="Call them"),"",SUBSTITUTE(SUBSTITUTE(SUBSTITUTE(SUBSTITUTE(SUBSTITUTE(SUBSTITUTE(SUBSTITUTE(SUBSTITUTE(SUBSTITUTE(INDEX(Templates!$C$2:$C$5,P90),"{contact}",IF(E90="","there",E90)),"{client}",B90),"{invoice}",A90),"{amount}",TEXT(G90,"#,##0.00")),"{currency}",H90),"{due_date}",TEXT(I90,"d mmm yyyy")),"{days_overdue}",MAX(0,L90)),"{sender}",Settings!$B$2),"{business}",Settings!$B$3))</f>
        <v/>
      </c>
      <c r="O90" s="0" t="str">
        <f aca="false">IF(OR(C90="",C90="Call them"),"",SUBSTITUTE(SUBSTITUTE(SUBSTITUTE(SUBSTITUTE(SUBSTITUTE(SUBSTITUTE(SUBSTITUTE(SUBSTITUTE(SUBSTITUTE(INDEX(Templates!$D$2:$D$5,P90),"{contact}",IF(E90="","there",E90)),"{client}",B90),"{invoice}",A90),"{amount}",TEXT(G90,"#,##0.00")),"{currency}",H90),"{due_date}",TEXT(I90,"d mmm yyyy")),"{days_overdue}",MAX(0,L90)),"{sender}",Settings!$B$2),"{business}",Settings!$B$3))</f>
        <v/>
      </c>
      <c r="P90" s="19" t="n">
        <f aca="false">IF(OR(A90="",J90&lt;&gt;"Unpaid",I90=""),0,IF(L90&gt;=Settings!$B$8,4,IF(L90&gt;=Settings!$B$7,3,IF(L90&gt;=0,2,IF(L90&gt;=-Settings!$B$6,1,0)))))</f>
        <v>0</v>
      </c>
    </row>
    <row r="91" customFormat="false" ht="15" hidden="false" customHeight="false" outlineLevel="0" collapsed="false">
      <c r="A91" s="17"/>
      <c r="B91" s="17"/>
      <c r="C91" s="13" t="str">
        <f aca="false">IF(P91=0,"",IF(P91&gt;IFERROR(MATCH(K91,Templates!$A$2:$A$5,0),0),INDEX(Templates!$A$2:$A$5,P91),IF(AND(P91=4,L91&gt;=Settings!$B$8+7),"Call them","")))</f>
        <v/>
      </c>
      <c r="D91" s="14" t="str">
        <f aca="false">IF(N91="","",HYPERLINK(IF(Settings!$B$4="Gmail","https://mail.google.com/mail/?"&amp;IF(Settings!$B$5="","","authuser="&amp;_xlfn.ENCODEURL(Settings!$B$5)&amp;"&amp;")&amp;"view=cm&amp;fs=1&amp;to="&amp;_xlfn.ENCODEURL(F91)&amp;"&amp;su="&amp;_xlfn.ENCODEURL(N91)&amp;"&amp;body="&amp;_xlfn.ENCODEURL(O91),"mailto:"&amp;F91&amp;"?subject="&amp;_xlfn.ENCODEURL(N91)&amp;"&amp;body="&amp;_xlfn.ENCODEURL(O91)),"Write email"))</f>
        <v/>
      </c>
      <c r="E91" s="17"/>
      <c r="F91" s="17"/>
      <c r="G91" s="20"/>
      <c r="H91" s="17"/>
      <c r="I91" s="21"/>
      <c r="J91" s="17"/>
      <c r="K91" s="17"/>
      <c r="L91" s="18" t="str">
        <f aca="true">IF(OR(I91="",J91&lt;&gt;"Unpaid"),"",TODAY()-I91)</f>
        <v/>
      </c>
      <c r="M91" s="17"/>
      <c r="N91" s="0" t="str">
        <f aca="false">IF(OR(C91="",C91="Call them"),"",SUBSTITUTE(SUBSTITUTE(SUBSTITUTE(SUBSTITUTE(SUBSTITUTE(SUBSTITUTE(SUBSTITUTE(SUBSTITUTE(SUBSTITUTE(INDEX(Templates!$C$2:$C$5,P91),"{contact}",IF(E91="","there",E91)),"{client}",B91),"{invoice}",A91),"{amount}",TEXT(G91,"#,##0.00")),"{currency}",H91),"{due_date}",TEXT(I91,"d mmm yyyy")),"{days_overdue}",MAX(0,L91)),"{sender}",Settings!$B$2),"{business}",Settings!$B$3))</f>
        <v/>
      </c>
      <c r="O91" s="0" t="str">
        <f aca="false">IF(OR(C91="",C91="Call them"),"",SUBSTITUTE(SUBSTITUTE(SUBSTITUTE(SUBSTITUTE(SUBSTITUTE(SUBSTITUTE(SUBSTITUTE(SUBSTITUTE(SUBSTITUTE(INDEX(Templates!$D$2:$D$5,P91),"{contact}",IF(E91="","there",E91)),"{client}",B91),"{invoice}",A91),"{amount}",TEXT(G91,"#,##0.00")),"{currency}",H91),"{due_date}",TEXT(I91,"d mmm yyyy")),"{days_overdue}",MAX(0,L91)),"{sender}",Settings!$B$2),"{business}",Settings!$B$3))</f>
        <v/>
      </c>
      <c r="P91" s="19" t="n">
        <f aca="false">IF(OR(A91="",J91&lt;&gt;"Unpaid",I91=""),0,IF(L91&gt;=Settings!$B$8,4,IF(L91&gt;=Settings!$B$7,3,IF(L91&gt;=0,2,IF(L91&gt;=-Settings!$B$6,1,0)))))</f>
        <v>0</v>
      </c>
    </row>
    <row r="92" customFormat="false" ht="15" hidden="false" customHeight="false" outlineLevel="0" collapsed="false">
      <c r="A92" s="17"/>
      <c r="B92" s="17"/>
      <c r="C92" s="13" t="str">
        <f aca="false">IF(P92=0,"",IF(P92&gt;IFERROR(MATCH(K92,Templates!$A$2:$A$5,0),0),INDEX(Templates!$A$2:$A$5,P92),IF(AND(P92=4,L92&gt;=Settings!$B$8+7),"Call them","")))</f>
        <v/>
      </c>
      <c r="D92" s="14" t="str">
        <f aca="false">IF(N92="","",HYPERLINK(IF(Settings!$B$4="Gmail","https://mail.google.com/mail/?"&amp;IF(Settings!$B$5="","","authuser="&amp;_xlfn.ENCODEURL(Settings!$B$5)&amp;"&amp;")&amp;"view=cm&amp;fs=1&amp;to="&amp;_xlfn.ENCODEURL(F92)&amp;"&amp;su="&amp;_xlfn.ENCODEURL(N92)&amp;"&amp;body="&amp;_xlfn.ENCODEURL(O92),"mailto:"&amp;F92&amp;"?subject="&amp;_xlfn.ENCODEURL(N92)&amp;"&amp;body="&amp;_xlfn.ENCODEURL(O92)),"Write email"))</f>
        <v/>
      </c>
      <c r="E92" s="17"/>
      <c r="F92" s="17"/>
      <c r="G92" s="20"/>
      <c r="H92" s="17"/>
      <c r="I92" s="21"/>
      <c r="J92" s="17"/>
      <c r="K92" s="17"/>
      <c r="L92" s="18" t="str">
        <f aca="true">IF(OR(I92="",J92&lt;&gt;"Unpaid"),"",TODAY()-I92)</f>
        <v/>
      </c>
      <c r="M92" s="17"/>
      <c r="N92" s="0" t="str">
        <f aca="false">IF(OR(C92="",C92="Call them"),"",SUBSTITUTE(SUBSTITUTE(SUBSTITUTE(SUBSTITUTE(SUBSTITUTE(SUBSTITUTE(SUBSTITUTE(SUBSTITUTE(SUBSTITUTE(INDEX(Templates!$C$2:$C$5,P92),"{contact}",IF(E92="","there",E92)),"{client}",B92),"{invoice}",A92),"{amount}",TEXT(G92,"#,##0.00")),"{currency}",H92),"{due_date}",TEXT(I92,"d mmm yyyy")),"{days_overdue}",MAX(0,L92)),"{sender}",Settings!$B$2),"{business}",Settings!$B$3))</f>
        <v/>
      </c>
      <c r="O92" s="0" t="str">
        <f aca="false">IF(OR(C92="",C92="Call them"),"",SUBSTITUTE(SUBSTITUTE(SUBSTITUTE(SUBSTITUTE(SUBSTITUTE(SUBSTITUTE(SUBSTITUTE(SUBSTITUTE(SUBSTITUTE(INDEX(Templates!$D$2:$D$5,P92),"{contact}",IF(E92="","there",E92)),"{client}",B92),"{invoice}",A92),"{amount}",TEXT(G92,"#,##0.00")),"{currency}",H92),"{due_date}",TEXT(I92,"d mmm yyyy")),"{days_overdue}",MAX(0,L92)),"{sender}",Settings!$B$2),"{business}",Settings!$B$3))</f>
        <v/>
      </c>
      <c r="P92" s="19" t="n">
        <f aca="false">IF(OR(A92="",J92&lt;&gt;"Unpaid",I92=""),0,IF(L92&gt;=Settings!$B$8,4,IF(L92&gt;=Settings!$B$7,3,IF(L92&gt;=0,2,IF(L92&gt;=-Settings!$B$6,1,0)))))</f>
        <v>0</v>
      </c>
    </row>
    <row r="93" customFormat="false" ht="15" hidden="false" customHeight="false" outlineLevel="0" collapsed="false">
      <c r="A93" s="17"/>
      <c r="B93" s="17"/>
      <c r="C93" s="13" t="str">
        <f aca="false">IF(P93=0,"",IF(P93&gt;IFERROR(MATCH(K93,Templates!$A$2:$A$5,0),0),INDEX(Templates!$A$2:$A$5,P93),IF(AND(P93=4,L93&gt;=Settings!$B$8+7),"Call them","")))</f>
        <v/>
      </c>
      <c r="D93" s="14" t="str">
        <f aca="false">IF(N93="","",HYPERLINK(IF(Settings!$B$4="Gmail","https://mail.google.com/mail/?"&amp;IF(Settings!$B$5="","","authuser="&amp;_xlfn.ENCODEURL(Settings!$B$5)&amp;"&amp;")&amp;"view=cm&amp;fs=1&amp;to="&amp;_xlfn.ENCODEURL(F93)&amp;"&amp;su="&amp;_xlfn.ENCODEURL(N93)&amp;"&amp;body="&amp;_xlfn.ENCODEURL(O93),"mailto:"&amp;F93&amp;"?subject="&amp;_xlfn.ENCODEURL(N93)&amp;"&amp;body="&amp;_xlfn.ENCODEURL(O93)),"Write email"))</f>
        <v/>
      </c>
      <c r="E93" s="17"/>
      <c r="F93" s="17"/>
      <c r="G93" s="20"/>
      <c r="H93" s="17"/>
      <c r="I93" s="21"/>
      <c r="J93" s="17"/>
      <c r="K93" s="17"/>
      <c r="L93" s="18" t="str">
        <f aca="true">IF(OR(I93="",J93&lt;&gt;"Unpaid"),"",TODAY()-I93)</f>
        <v/>
      </c>
      <c r="M93" s="17"/>
      <c r="N93" s="0" t="str">
        <f aca="false">IF(OR(C93="",C93="Call them"),"",SUBSTITUTE(SUBSTITUTE(SUBSTITUTE(SUBSTITUTE(SUBSTITUTE(SUBSTITUTE(SUBSTITUTE(SUBSTITUTE(SUBSTITUTE(INDEX(Templates!$C$2:$C$5,P93),"{contact}",IF(E93="","there",E93)),"{client}",B93),"{invoice}",A93),"{amount}",TEXT(G93,"#,##0.00")),"{currency}",H93),"{due_date}",TEXT(I93,"d mmm yyyy")),"{days_overdue}",MAX(0,L93)),"{sender}",Settings!$B$2),"{business}",Settings!$B$3))</f>
        <v/>
      </c>
      <c r="O93" s="0" t="str">
        <f aca="false">IF(OR(C93="",C93="Call them"),"",SUBSTITUTE(SUBSTITUTE(SUBSTITUTE(SUBSTITUTE(SUBSTITUTE(SUBSTITUTE(SUBSTITUTE(SUBSTITUTE(SUBSTITUTE(INDEX(Templates!$D$2:$D$5,P93),"{contact}",IF(E93="","there",E93)),"{client}",B93),"{invoice}",A93),"{amount}",TEXT(G93,"#,##0.00")),"{currency}",H93),"{due_date}",TEXT(I93,"d mmm yyyy")),"{days_overdue}",MAX(0,L93)),"{sender}",Settings!$B$2),"{business}",Settings!$B$3))</f>
        <v/>
      </c>
      <c r="P93" s="19" t="n">
        <f aca="false">IF(OR(A93="",J93&lt;&gt;"Unpaid",I93=""),0,IF(L93&gt;=Settings!$B$8,4,IF(L93&gt;=Settings!$B$7,3,IF(L93&gt;=0,2,IF(L93&gt;=-Settings!$B$6,1,0)))))</f>
        <v>0</v>
      </c>
    </row>
    <row r="94" customFormat="false" ht="15" hidden="false" customHeight="false" outlineLevel="0" collapsed="false">
      <c r="A94" s="17"/>
      <c r="B94" s="17"/>
      <c r="C94" s="13" t="str">
        <f aca="false">IF(P94=0,"",IF(P94&gt;IFERROR(MATCH(K94,Templates!$A$2:$A$5,0),0),INDEX(Templates!$A$2:$A$5,P94),IF(AND(P94=4,L94&gt;=Settings!$B$8+7),"Call them","")))</f>
        <v/>
      </c>
      <c r="D94" s="14" t="str">
        <f aca="false">IF(N94="","",HYPERLINK(IF(Settings!$B$4="Gmail","https://mail.google.com/mail/?"&amp;IF(Settings!$B$5="","","authuser="&amp;_xlfn.ENCODEURL(Settings!$B$5)&amp;"&amp;")&amp;"view=cm&amp;fs=1&amp;to="&amp;_xlfn.ENCODEURL(F94)&amp;"&amp;su="&amp;_xlfn.ENCODEURL(N94)&amp;"&amp;body="&amp;_xlfn.ENCODEURL(O94),"mailto:"&amp;F94&amp;"?subject="&amp;_xlfn.ENCODEURL(N94)&amp;"&amp;body="&amp;_xlfn.ENCODEURL(O94)),"Write email"))</f>
        <v/>
      </c>
      <c r="E94" s="17"/>
      <c r="F94" s="17"/>
      <c r="G94" s="20"/>
      <c r="H94" s="17"/>
      <c r="I94" s="21"/>
      <c r="J94" s="17"/>
      <c r="K94" s="17"/>
      <c r="L94" s="18" t="str">
        <f aca="true">IF(OR(I94="",J94&lt;&gt;"Unpaid"),"",TODAY()-I94)</f>
        <v/>
      </c>
      <c r="M94" s="17"/>
      <c r="N94" s="0" t="str">
        <f aca="false">IF(OR(C94="",C94="Call them"),"",SUBSTITUTE(SUBSTITUTE(SUBSTITUTE(SUBSTITUTE(SUBSTITUTE(SUBSTITUTE(SUBSTITUTE(SUBSTITUTE(SUBSTITUTE(INDEX(Templates!$C$2:$C$5,P94),"{contact}",IF(E94="","there",E94)),"{client}",B94),"{invoice}",A94),"{amount}",TEXT(G94,"#,##0.00")),"{currency}",H94),"{due_date}",TEXT(I94,"d mmm yyyy")),"{days_overdue}",MAX(0,L94)),"{sender}",Settings!$B$2),"{business}",Settings!$B$3))</f>
        <v/>
      </c>
      <c r="O94" s="0" t="str">
        <f aca="false">IF(OR(C94="",C94="Call them"),"",SUBSTITUTE(SUBSTITUTE(SUBSTITUTE(SUBSTITUTE(SUBSTITUTE(SUBSTITUTE(SUBSTITUTE(SUBSTITUTE(SUBSTITUTE(INDEX(Templates!$D$2:$D$5,P94),"{contact}",IF(E94="","there",E94)),"{client}",B94),"{invoice}",A94),"{amount}",TEXT(G94,"#,##0.00")),"{currency}",H94),"{due_date}",TEXT(I94,"d mmm yyyy")),"{days_overdue}",MAX(0,L94)),"{sender}",Settings!$B$2),"{business}",Settings!$B$3))</f>
        <v/>
      </c>
      <c r="P94" s="19" t="n">
        <f aca="false">IF(OR(A94="",J94&lt;&gt;"Unpaid",I94=""),0,IF(L94&gt;=Settings!$B$8,4,IF(L94&gt;=Settings!$B$7,3,IF(L94&gt;=0,2,IF(L94&gt;=-Settings!$B$6,1,0)))))</f>
        <v>0</v>
      </c>
    </row>
    <row r="95" customFormat="false" ht="15" hidden="false" customHeight="false" outlineLevel="0" collapsed="false">
      <c r="A95" s="17"/>
      <c r="B95" s="17"/>
      <c r="C95" s="13" t="str">
        <f aca="false">IF(P95=0,"",IF(P95&gt;IFERROR(MATCH(K95,Templates!$A$2:$A$5,0),0),INDEX(Templates!$A$2:$A$5,P95),IF(AND(P95=4,L95&gt;=Settings!$B$8+7),"Call them","")))</f>
        <v/>
      </c>
      <c r="D95" s="14" t="str">
        <f aca="false">IF(N95="","",HYPERLINK(IF(Settings!$B$4="Gmail","https://mail.google.com/mail/?"&amp;IF(Settings!$B$5="","","authuser="&amp;_xlfn.ENCODEURL(Settings!$B$5)&amp;"&amp;")&amp;"view=cm&amp;fs=1&amp;to="&amp;_xlfn.ENCODEURL(F95)&amp;"&amp;su="&amp;_xlfn.ENCODEURL(N95)&amp;"&amp;body="&amp;_xlfn.ENCODEURL(O95),"mailto:"&amp;F95&amp;"?subject="&amp;_xlfn.ENCODEURL(N95)&amp;"&amp;body="&amp;_xlfn.ENCODEURL(O95)),"Write email"))</f>
        <v/>
      </c>
      <c r="E95" s="17"/>
      <c r="F95" s="17"/>
      <c r="G95" s="20"/>
      <c r="H95" s="17"/>
      <c r="I95" s="21"/>
      <c r="J95" s="17"/>
      <c r="K95" s="17"/>
      <c r="L95" s="18" t="str">
        <f aca="true">IF(OR(I95="",J95&lt;&gt;"Unpaid"),"",TODAY()-I95)</f>
        <v/>
      </c>
      <c r="M95" s="17"/>
      <c r="N95" s="0" t="str">
        <f aca="false">IF(OR(C95="",C95="Call them"),"",SUBSTITUTE(SUBSTITUTE(SUBSTITUTE(SUBSTITUTE(SUBSTITUTE(SUBSTITUTE(SUBSTITUTE(SUBSTITUTE(SUBSTITUTE(INDEX(Templates!$C$2:$C$5,P95),"{contact}",IF(E95="","there",E95)),"{client}",B95),"{invoice}",A95),"{amount}",TEXT(G95,"#,##0.00")),"{currency}",H95),"{due_date}",TEXT(I95,"d mmm yyyy")),"{days_overdue}",MAX(0,L95)),"{sender}",Settings!$B$2),"{business}",Settings!$B$3))</f>
        <v/>
      </c>
      <c r="O95" s="0" t="str">
        <f aca="false">IF(OR(C95="",C95="Call them"),"",SUBSTITUTE(SUBSTITUTE(SUBSTITUTE(SUBSTITUTE(SUBSTITUTE(SUBSTITUTE(SUBSTITUTE(SUBSTITUTE(SUBSTITUTE(INDEX(Templates!$D$2:$D$5,P95),"{contact}",IF(E95="","there",E95)),"{client}",B95),"{invoice}",A95),"{amount}",TEXT(G95,"#,##0.00")),"{currency}",H95),"{due_date}",TEXT(I95,"d mmm yyyy")),"{days_overdue}",MAX(0,L95)),"{sender}",Settings!$B$2),"{business}",Settings!$B$3))</f>
        <v/>
      </c>
      <c r="P95" s="19" t="n">
        <f aca="false">IF(OR(A95="",J95&lt;&gt;"Unpaid",I95=""),0,IF(L95&gt;=Settings!$B$8,4,IF(L95&gt;=Settings!$B$7,3,IF(L95&gt;=0,2,IF(L95&gt;=-Settings!$B$6,1,0)))))</f>
        <v>0</v>
      </c>
    </row>
    <row r="96" customFormat="false" ht="15" hidden="false" customHeight="false" outlineLevel="0" collapsed="false">
      <c r="A96" s="17"/>
      <c r="B96" s="17"/>
      <c r="C96" s="13" t="str">
        <f aca="false">IF(P96=0,"",IF(P96&gt;IFERROR(MATCH(K96,Templates!$A$2:$A$5,0),0),INDEX(Templates!$A$2:$A$5,P96),IF(AND(P96=4,L96&gt;=Settings!$B$8+7),"Call them","")))</f>
        <v/>
      </c>
      <c r="D96" s="14" t="str">
        <f aca="false">IF(N96="","",HYPERLINK(IF(Settings!$B$4="Gmail","https://mail.google.com/mail/?"&amp;IF(Settings!$B$5="","","authuser="&amp;_xlfn.ENCODEURL(Settings!$B$5)&amp;"&amp;")&amp;"view=cm&amp;fs=1&amp;to="&amp;_xlfn.ENCODEURL(F96)&amp;"&amp;su="&amp;_xlfn.ENCODEURL(N96)&amp;"&amp;body="&amp;_xlfn.ENCODEURL(O96),"mailto:"&amp;F96&amp;"?subject="&amp;_xlfn.ENCODEURL(N96)&amp;"&amp;body="&amp;_xlfn.ENCODEURL(O96)),"Write email"))</f>
        <v/>
      </c>
      <c r="E96" s="17"/>
      <c r="F96" s="17"/>
      <c r="G96" s="20"/>
      <c r="H96" s="17"/>
      <c r="I96" s="21"/>
      <c r="J96" s="17"/>
      <c r="K96" s="17"/>
      <c r="L96" s="18" t="str">
        <f aca="true">IF(OR(I96="",J96&lt;&gt;"Unpaid"),"",TODAY()-I96)</f>
        <v/>
      </c>
      <c r="M96" s="17"/>
      <c r="N96" s="0" t="str">
        <f aca="false">IF(OR(C96="",C96="Call them"),"",SUBSTITUTE(SUBSTITUTE(SUBSTITUTE(SUBSTITUTE(SUBSTITUTE(SUBSTITUTE(SUBSTITUTE(SUBSTITUTE(SUBSTITUTE(INDEX(Templates!$C$2:$C$5,P96),"{contact}",IF(E96="","there",E96)),"{client}",B96),"{invoice}",A96),"{amount}",TEXT(G96,"#,##0.00")),"{currency}",H96),"{due_date}",TEXT(I96,"d mmm yyyy")),"{days_overdue}",MAX(0,L96)),"{sender}",Settings!$B$2),"{business}",Settings!$B$3))</f>
        <v/>
      </c>
      <c r="O96" s="0" t="str">
        <f aca="false">IF(OR(C96="",C96="Call them"),"",SUBSTITUTE(SUBSTITUTE(SUBSTITUTE(SUBSTITUTE(SUBSTITUTE(SUBSTITUTE(SUBSTITUTE(SUBSTITUTE(SUBSTITUTE(INDEX(Templates!$D$2:$D$5,P96),"{contact}",IF(E96="","there",E96)),"{client}",B96),"{invoice}",A96),"{amount}",TEXT(G96,"#,##0.00")),"{currency}",H96),"{due_date}",TEXT(I96,"d mmm yyyy")),"{days_overdue}",MAX(0,L96)),"{sender}",Settings!$B$2),"{business}",Settings!$B$3))</f>
        <v/>
      </c>
      <c r="P96" s="19" t="n">
        <f aca="false">IF(OR(A96="",J96&lt;&gt;"Unpaid",I96=""),0,IF(L96&gt;=Settings!$B$8,4,IF(L96&gt;=Settings!$B$7,3,IF(L96&gt;=0,2,IF(L96&gt;=-Settings!$B$6,1,0)))))</f>
        <v>0</v>
      </c>
    </row>
    <row r="97" customFormat="false" ht="15" hidden="false" customHeight="false" outlineLevel="0" collapsed="false">
      <c r="A97" s="17"/>
      <c r="B97" s="17"/>
      <c r="C97" s="13" t="str">
        <f aca="false">IF(P97=0,"",IF(P97&gt;IFERROR(MATCH(K97,Templates!$A$2:$A$5,0),0),INDEX(Templates!$A$2:$A$5,P97),IF(AND(P97=4,L97&gt;=Settings!$B$8+7),"Call them","")))</f>
        <v/>
      </c>
      <c r="D97" s="14" t="str">
        <f aca="false">IF(N97="","",HYPERLINK(IF(Settings!$B$4="Gmail","https://mail.google.com/mail/?"&amp;IF(Settings!$B$5="","","authuser="&amp;_xlfn.ENCODEURL(Settings!$B$5)&amp;"&amp;")&amp;"view=cm&amp;fs=1&amp;to="&amp;_xlfn.ENCODEURL(F97)&amp;"&amp;su="&amp;_xlfn.ENCODEURL(N97)&amp;"&amp;body="&amp;_xlfn.ENCODEURL(O97),"mailto:"&amp;F97&amp;"?subject="&amp;_xlfn.ENCODEURL(N97)&amp;"&amp;body="&amp;_xlfn.ENCODEURL(O97)),"Write email"))</f>
        <v/>
      </c>
      <c r="E97" s="17"/>
      <c r="F97" s="17"/>
      <c r="G97" s="20"/>
      <c r="H97" s="17"/>
      <c r="I97" s="21"/>
      <c r="J97" s="17"/>
      <c r="K97" s="17"/>
      <c r="L97" s="18" t="str">
        <f aca="true">IF(OR(I97="",J97&lt;&gt;"Unpaid"),"",TODAY()-I97)</f>
        <v/>
      </c>
      <c r="M97" s="17"/>
      <c r="N97" s="0" t="str">
        <f aca="false">IF(OR(C97="",C97="Call them"),"",SUBSTITUTE(SUBSTITUTE(SUBSTITUTE(SUBSTITUTE(SUBSTITUTE(SUBSTITUTE(SUBSTITUTE(SUBSTITUTE(SUBSTITUTE(INDEX(Templates!$C$2:$C$5,P97),"{contact}",IF(E97="","there",E97)),"{client}",B97),"{invoice}",A97),"{amount}",TEXT(G97,"#,##0.00")),"{currency}",H97),"{due_date}",TEXT(I97,"d mmm yyyy")),"{days_overdue}",MAX(0,L97)),"{sender}",Settings!$B$2),"{business}",Settings!$B$3))</f>
        <v/>
      </c>
      <c r="O97" s="0" t="str">
        <f aca="false">IF(OR(C97="",C97="Call them"),"",SUBSTITUTE(SUBSTITUTE(SUBSTITUTE(SUBSTITUTE(SUBSTITUTE(SUBSTITUTE(SUBSTITUTE(SUBSTITUTE(SUBSTITUTE(INDEX(Templates!$D$2:$D$5,P97),"{contact}",IF(E97="","there",E97)),"{client}",B97),"{invoice}",A97),"{amount}",TEXT(G97,"#,##0.00")),"{currency}",H97),"{due_date}",TEXT(I97,"d mmm yyyy")),"{days_overdue}",MAX(0,L97)),"{sender}",Settings!$B$2),"{business}",Settings!$B$3))</f>
        <v/>
      </c>
      <c r="P97" s="19" t="n">
        <f aca="false">IF(OR(A97="",J97&lt;&gt;"Unpaid",I97=""),0,IF(L97&gt;=Settings!$B$8,4,IF(L97&gt;=Settings!$B$7,3,IF(L97&gt;=0,2,IF(L97&gt;=-Settings!$B$6,1,0)))))</f>
        <v>0</v>
      </c>
    </row>
    <row r="98" customFormat="false" ht="15" hidden="false" customHeight="false" outlineLevel="0" collapsed="false">
      <c r="A98" s="17"/>
      <c r="B98" s="17"/>
      <c r="C98" s="13" t="str">
        <f aca="false">IF(P98=0,"",IF(P98&gt;IFERROR(MATCH(K98,Templates!$A$2:$A$5,0),0),INDEX(Templates!$A$2:$A$5,P98),IF(AND(P98=4,L98&gt;=Settings!$B$8+7),"Call them","")))</f>
        <v/>
      </c>
      <c r="D98" s="14" t="str">
        <f aca="false">IF(N98="","",HYPERLINK(IF(Settings!$B$4="Gmail","https://mail.google.com/mail/?"&amp;IF(Settings!$B$5="","","authuser="&amp;_xlfn.ENCODEURL(Settings!$B$5)&amp;"&amp;")&amp;"view=cm&amp;fs=1&amp;to="&amp;_xlfn.ENCODEURL(F98)&amp;"&amp;su="&amp;_xlfn.ENCODEURL(N98)&amp;"&amp;body="&amp;_xlfn.ENCODEURL(O98),"mailto:"&amp;F98&amp;"?subject="&amp;_xlfn.ENCODEURL(N98)&amp;"&amp;body="&amp;_xlfn.ENCODEURL(O98)),"Write email"))</f>
        <v/>
      </c>
      <c r="E98" s="17"/>
      <c r="F98" s="17"/>
      <c r="G98" s="20"/>
      <c r="H98" s="17"/>
      <c r="I98" s="21"/>
      <c r="J98" s="17"/>
      <c r="K98" s="17"/>
      <c r="L98" s="18" t="str">
        <f aca="true">IF(OR(I98="",J98&lt;&gt;"Unpaid"),"",TODAY()-I98)</f>
        <v/>
      </c>
      <c r="M98" s="17"/>
      <c r="N98" s="0" t="str">
        <f aca="false">IF(OR(C98="",C98="Call them"),"",SUBSTITUTE(SUBSTITUTE(SUBSTITUTE(SUBSTITUTE(SUBSTITUTE(SUBSTITUTE(SUBSTITUTE(SUBSTITUTE(SUBSTITUTE(INDEX(Templates!$C$2:$C$5,P98),"{contact}",IF(E98="","there",E98)),"{client}",B98),"{invoice}",A98),"{amount}",TEXT(G98,"#,##0.00")),"{currency}",H98),"{due_date}",TEXT(I98,"d mmm yyyy")),"{days_overdue}",MAX(0,L98)),"{sender}",Settings!$B$2),"{business}",Settings!$B$3))</f>
        <v/>
      </c>
      <c r="O98" s="0" t="str">
        <f aca="false">IF(OR(C98="",C98="Call them"),"",SUBSTITUTE(SUBSTITUTE(SUBSTITUTE(SUBSTITUTE(SUBSTITUTE(SUBSTITUTE(SUBSTITUTE(SUBSTITUTE(SUBSTITUTE(INDEX(Templates!$D$2:$D$5,P98),"{contact}",IF(E98="","there",E98)),"{client}",B98),"{invoice}",A98),"{amount}",TEXT(G98,"#,##0.00")),"{currency}",H98),"{due_date}",TEXT(I98,"d mmm yyyy")),"{days_overdue}",MAX(0,L98)),"{sender}",Settings!$B$2),"{business}",Settings!$B$3))</f>
        <v/>
      </c>
      <c r="P98" s="19" t="n">
        <f aca="false">IF(OR(A98="",J98&lt;&gt;"Unpaid",I98=""),0,IF(L98&gt;=Settings!$B$8,4,IF(L98&gt;=Settings!$B$7,3,IF(L98&gt;=0,2,IF(L98&gt;=-Settings!$B$6,1,0)))))</f>
        <v>0</v>
      </c>
    </row>
    <row r="99" customFormat="false" ht="15" hidden="false" customHeight="false" outlineLevel="0" collapsed="false">
      <c r="A99" s="17"/>
      <c r="B99" s="17"/>
      <c r="C99" s="13" t="str">
        <f aca="false">IF(P99=0,"",IF(P99&gt;IFERROR(MATCH(K99,Templates!$A$2:$A$5,0),0),INDEX(Templates!$A$2:$A$5,P99),IF(AND(P99=4,L99&gt;=Settings!$B$8+7),"Call them","")))</f>
        <v/>
      </c>
      <c r="D99" s="14" t="str">
        <f aca="false">IF(N99="","",HYPERLINK(IF(Settings!$B$4="Gmail","https://mail.google.com/mail/?"&amp;IF(Settings!$B$5="","","authuser="&amp;_xlfn.ENCODEURL(Settings!$B$5)&amp;"&amp;")&amp;"view=cm&amp;fs=1&amp;to="&amp;_xlfn.ENCODEURL(F99)&amp;"&amp;su="&amp;_xlfn.ENCODEURL(N99)&amp;"&amp;body="&amp;_xlfn.ENCODEURL(O99),"mailto:"&amp;F99&amp;"?subject="&amp;_xlfn.ENCODEURL(N99)&amp;"&amp;body="&amp;_xlfn.ENCODEURL(O99)),"Write email"))</f>
        <v/>
      </c>
      <c r="E99" s="17"/>
      <c r="F99" s="17"/>
      <c r="G99" s="20"/>
      <c r="H99" s="17"/>
      <c r="I99" s="21"/>
      <c r="J99" s="17"/>
      <c r="K99" s="17"/>
      <c r="L99" s="18" t="str">
        <f aca="true">IF(OR(I99="",J99&lt;&gt;"Unpaid"),"",TODAY()-I99)</f>
        <v/>
      </c>
      <c r="M99" s="17"/>
      <c r="N99" s="0" t="str">
        <f aca="false">IF(OR(C99="",C99="Call them"),"",SUBSTITUTE(SUBSTITUTE(SUBSTITUTE(SUBSTITUTE(SUBSTITUTE(SUBSTITUTE(SUBSTITUTE(SUBSTITUTE(SUBSTITUTE(INDEX(Templates!$C$2:$C$5,P99),"{contact}",IF(E99="","there",E99)),"{client}",B99),"{invoice}",A99),"{amount}",TEXT(G99,"#,##0.00")),"{currency}",H99),"{due_date}",TEXT(I99,"d mmm yyyy")),"{days_overdue}",MAX(0,L99)),"{sender}",Settings!$B$2),"{business}",Settings!$B$3))</f>
        <v/>
      </c>
      <c r="O99" s="0" t="str">
        <f aca="false">IF(OR(C99="",C99="Call them"),"",SUBSTITUTE(SUBSTITUTE(SUBSTITUTE(SUBSTITUTE(SUBSTITUTE(SUBSTITUTE(SUBSTITUTE(SUBSTITUTE(SUBSTITUTE(INDEX(Templates!$D$2:$D$5,P99),"{contact}",IF(E99="","there",E99)),"{client}",B99),"{invoice}",A99),"{amount}",TEXT(G99,"#,##0.00")),"{currency}",H99),"{due_date}",TEXT(I99,"d mmm yyyy")),"{days_overdue}",MAX(0,L99)),"{sender}",Settings!$B$2),"{business}",Settings!$B$3))</f>
        <v/>
      </c>
      <c r="P99" s="19" t="n">
        <f aca="false">IF(OR(A99="",J99&lt;&gt;"Unpaid",I99=""),0,IF(L99&gt;=Settings!$B$8,4,IF(L99&gt;=Settings!$B$7,3,IF(L99&gt;=0,2,IF(L99&gt;=-Settings!$B$6,1,0)))))</f>
        <v>0</v>
      </c>
    </row>
    <row r="100" customFormat="false" ht="15" hidden="false" customHeight="false" outlineLevel="0" collapsed="false">
      <c r="A100" s="17"/>
      <c r="B100" s="17"/>
      <c r="C100" s="13" t="str">
        <f aca="false">IF(P100=0,"",IF(P100&gt;IFERROR(MATCH(K100,Templates!$A$2:$A$5,0),0),INDEX(Templates!$A$2:$A$5,P100),IF(AND(P100=4,L100&gt;=Settings!$B$8+7),"Call them","")))</f>
        <v/>
      </c>
      <c r="D100" s="14" t="str">
        <f aca="false">IF(N100="","",HYPERLINK(IF(Settings!$B$4="Gmail","https://mail.google.com/mail/?"&amp;IF(Settings!$B$5="","","authuser="&amp;_xlfn.ENCODEURL(Settings!$B$5)&amp;"&amp;")&amp;"view=cm&amp;fs=1&amp;to="&amp;_xlfn.ENCODEURL(F100)&amp;"&amp;su="&amp;_xlfn.ENCODEURL(N100)&amp;"&amp;body="&amp;_xlfn.ENCODEURL(O100),"mailto:"&amp;F100&amp;"?subject="&amp;_xlfn.ENCODEURL(N100)&amp;"&amp;body="&amp;_xlfn.ENCODEURL(O100)),"Write email"))</f>
        <v/>
      </c>
      <c r="E100" s="17"/>
      <c r="F100" s="17"/>
      <c r="G100" s="20"/>
      <c r="H100" s="17"/>
      <c r="I100" s="21"/>
      <c r="J100" s="17"/>
      <c r="K100" s="17"/>
      <c r="L100" s="18" t="str">
        <f aca="true">IF(OR(I100="",J100&lt;&gt;"Unpaid"),"",TODAY()-I100)</f>
        <v/>
      </c>
      <c r="M100" s="17"/>
      <c r="N100" s="0" t="str">
        <f aca="false">IF(OR(C100="",C100="Call them"),"",SUBSTITUTE(SUBSTITUTE(SUBSTITUTE(SUBSTITUTE(SUBSTITUTE(SUBSTITUTE(SUBSTITUTE(SUBSTITUTE(SUBSTITUTE(INDEX(Templates!$C$2:$C$5,P100),"{contact}",IF(E100="","there",E100)),"{client}",B100),"{invoice}",A100),"{amount}",TEXT(G100,"#,##0.00")),"{currency}",H100),"{due_date}",TEXT(I100,"d mmm yyyy")),"{days_overdue}",MAX(0,L100)),"{sender}",Settings!$B$2),"{business}",Settings!$B$3))</f>
        <v/>
      </c>
      <c r="O100" s="0" t="str">
        <f aca="false">IF(OR(C100="",C100="Call them"),"",SUBSTITUTE(SUBSTITUTE(SUBSTITUTE(SUBSTITUTE(SUBSTITUTE(SUBSTITUTE(SUBSTITUTE(SUBSTITUTE(SUBSTITUTE(INDEX(Templates!$D$2:$D$5,P100),"{contact}",IF(E100="","there",E100)),"{client}",B100),"{invoice}",A100),"{amount}",TEXT(G100,"#,##0.00")),"{currency}",H100),"{due_date}",TEXT(I100,"d mmm yyyy")),"{days_overdue}",MAX(0,L100)),"{sender}",Settings!$B$2),"{business}",Settings!$B$3))</f>
        <v/>
      </c>
      <c r="P100" s="19" t="n">
        <f aca="false">IF(OR(A100="",J100&lt;&gt;"Unpaid",I100=""),0,IF(L100&gt;=Settings!$B$8,4,IF(L100&gt;=Settings!$B$7,3,IF(L100&gt;=0,2,IF(L100&gt;=-Settings!$B$6,1,0)))))</f>
        <v>0</v>
      </c>
    </row>
    <row r="101" customFormat="false" ht="15" hidden="false" customHeight="false" outlineLevel="0" collapsed="false">
      <c r="A101" s="17"/>
      <c r="B101" s="17"/>
      <c r="C101" s="13" t="str">
        <f aca="false">IF(P101=0,"",IF(P101&gt;IFERROR(MATCH(K101,Templates!$A$2:$A$5,0),0),INDEX(Templates!$A$2:$A$5,P101),IF(AND(P101=4,L101&gt;=Settings!$B$8+7),"Call them","")))</f>
        <v/>
      </c>
      <c r="D101" s="14" t="str">
        <f aca="false">IF(N101="","",HYPERLINK(IF(Settings!$B$4="Gmail","https://mail.google.com/mail/?"&amp;IF(Settings!$B$5="","","authuser="&amp;_xlfn.ENCODEURL(Settings!$B$5)&amp;"&amp;")&amp;"view=cm&amp;fs=1&amp;to="&amp;_xlfn.ENCODEURL(F101)&amp;"&amp;su="&amp;_xlfn.ENCODEURL(N101)&amp;"&amp;body="&amp;_xlfn.ENCODEURL(O101),"mailto:"&amp;F101&amp;"?subject="&amp;_xlfn.ENCODEURL(N101)&amp;"&amp;body="&amp;_xlfn.ENCODEURL(O101)),"Write email"))</f>
        <v/>
      </c>
      <c r="E101" s="17"/>
      <c r="F101" s="17"/>
      <c r="G101" s="20"/>
      <c r="H101" s="17"/>
      <c r="I101" s="21"/>
      <c r="J101" s="17"/>
      <c r="K101" s="17"/>
      <c r="L101" s="18" t="str">
        <f aca="true">IF(OR(I101="",J101&lt;&gt;"Unpaid"),"",TODAY()-I101)</f>
        <v/>
      </c>
      <c r="M101" s="17"/>
      <c r="N101" s="0" t="str">
        <f aca="false">IF(OR(C101="",C101="Call them"),"",SUBSTITUTE(SUBSTITUTE(SUBSTITUTE(SUBSTITUTE(SUBSTITUTE(SUBSTITUTE(SUBSTITUTE(SUBSTITUTE(SUBSTITUTE(INDEX(Templates!$C$2:$C$5,P101),"{contact}",IF(E101="","there",E101)),"{client}",B101),"{invoice}",A101),"{amount}",TEXT(G101,"#,##0.00")),"{currency}",H101),"{due_date}",TEXT(I101,"d mmm yyyy")),"{days_overdue}",MAX(0,L101)),"{sender}",Settings!$B$2),"{business}",Settings!$B$3))</f>
        <v/>
      </c>
      <c r="O101" s="0" t="str">
        <f aca="false">IF(OR(C101="",C101="Call them"),"",SUBSTITUTE(SUBSTITUTE(SUBSTITUTE(SUBSTITUTE(SUBSTITUTE(SUBSTITUTE(SUBSTITUTE(SUBSTITUTE(SUBSTITUTE(INDEX(Templates!$D$2:$D$5,P101),"{contact}",IF(E101="","there",E101)),"{client}",B101),"{invoice}",A101),"{amount}",TEXT(G101,"#,##0.00")),"{currency}",H101),"{due_date}",TEXT(I101,"d mmm yyyy")),"{days_overdue}",MAX(0,L101)),"{sender}",Settings!$B$2),"{business}",Settings!$B$3))</f>
        <v/>
      </c>
      <c r="P101" s="19" t="n">
        <f aca="false">IF(OR(A101="",J101&lt;&gt;"Unpaid",I101=""),0,IF(L101&gt;=Settings!$B$8,4,IF(L101&gt;=Settings!$B$7,3,IF(L101&gt;=0,2,IF(L101&gt;=-Settings!$B$6,1,0)))))</f>
        <v>0</v>
      </c>
    </row>
    <row r="102" customFormat="false" ht="15" hidden="false" customHeight="false" outlineLevel="0" collapsed="false">
      <c r="A102" s="17"/>
      <c r="B102" s="17"/>
      <c r="C102" s="13" t="str">
        <f aca="false">IF(P102=0,"",IF(P102&gt;IFERROR(MATCH(K102,Templates!$A$2:$A$5,0),0),INDEX(Templates!$A$2:$A$5,P102),IF(AND(P102=4,L102&gt;=Settings!$B$8+7),"Call them","")))</f>
        <v/>
      </c>
      <c r="D102" s="14" t="str">
        <f aca="false">IF(N102="","",HYPERLINK(IF(Settings!$B$4="Gmail","https://mail.google.com/mail/?"&amp;IF(Settings!$B$5="","","authuser="&amp;_xlfn.ENCODEURL(Settings!$B$5)&amp;"&amp;")&amp;"view=cm&amp;fs=1&amp;to="&amp;_xlfn.ENCODEURL(F102)&amp;"&amp;su="&amp;_xlfn.ENCODEURL(N102)&amp;"&amp;body="&amp;_xlfn.ENCODEURL(O102),"mailto:"&amp;F102&amp;"?subject="&amp;_xlfn.ENCODEURL(N102)&amp;"&amp;body="&amp;_xlfn.ENCODEURL(O102)),"Write email"))</f>
        <v/>
      </c>
      <c r="E102" s="17"/>
      <c r="F102" s="17"/>
      <c r="G102" s="20"/>
      <c r="H102" s="17"/>
      <c r="I102" s="21"/>
      <c r="J102" s="17"/>
      <c r="K102" s="17"/>
      <c r="L102" s="18" t="str">
        <f aca="true">IF(OR(I102="",J102&lt;&gt;"Unpaid"),"",TODAY()-I102)</f>
        <v/>
      </c>
      <c r="M102" s="17"/>
      <c r="N102" s="0" t="str">
        <f aca="false">IF(OR(C102="",C102="Call them"),"",SUBSTITUTE(SUBSTITUTE(SUBSTITUTE(SUBSTITUTE(SUBSTITUTE(SUBSTITUTE(SUBSTITUTE(SUBSTITUTE(SUBSTITUTE(INDEX(Templates!$C$2:$C$5,P102),"{contact}",IF(E102="","there",E102)),"{client}",B102),"{invoice}",A102),"{amount}",TEXT(G102,"#,##0.00")),"{currency}",H102),"{due_date}",TEXT(I102,"d mmm yyyy")),"{days_overdue}",MAX(0,L102)),"{sender}",Settings!$B$2),"{business}",Settings!$B$3))</f>
        <v/>
      </c>
      <c r="O102" s="0" t="str">
        <f aca="false">IF(OR(C102="",C102="Call them"),"",SUBSTITUTE(SUBSTITUTE(SUBSTITUTE(SUBSTITUTE(SUBSTITUTE(SUBSTITUTE(SUBSTITUTE(SUBSTITUTE(SUBSTITUTE(INDEX(Templates!$D$2:$D$5,P102),"{contact}",IF(E102="","there",E102)),"{client}",B102),"{invoice}",A102),"{amount}",TEXT(G102,"#,##0.00")),"{currency}",H102),"{due_date}",TEXT(I102,"d mmm yyyy")),"{days_overdue}",MAX(0,L102)),"{sender}",Settings!$B$2),"{business}",Settings!$B$3))</f>
        <v/>
      </c>
      <c r="P102" s="19" t="n">
        <f aca="false">IF(OR(A102="",J102&lt;&gt;"Unpaid",I102=""),0,IF(L102&gt;=Settings!$B$8,4,IF(L102&gt;=Settings!$B$7,3,IF(L102&gt;=0,2,IF(L102&gt;=-Settings!$B$6,1,0)))))</f>
        <v>0</v>
      </c>
    </row>
    <row r="103" customFormat="false" ht="15" hidden="false" customHeight="false" outlineLevel="0" collapsed="false">
      <c r="A103" s="17"/>
      <c r="B103" s="17"/>
      <c r="C103" s="13" t="str">
        <f aca="false">IF(P103=0,"",IF(P103&gt;IFERROR(MATCH(K103,Templates!$A$2:$A$5,0),0),INDEX(Templates!$A$2:$A$5,P103),IF(AND(P103=4,L103&gt;=Settings!$B$8+7),"Call them","")))</f>
        <v/>
      </c>
      <c r="D103" s="14" t="str">
        <f aca="false">IF(N103="","",HYPERLINK(IF(Settings!$B$4="Gmail","https://mail.google.com/mail/?"&amp;IF(Settings!$B$5="","","authuser="&amp;_xlfn.ENCODEURL(Settings!$B$5)&amp;"&amp;")&amp;"view=cm&amp;fs=1&amp;to="&amp;_xlfn.ENCODEURL(F103)&amp;"&amp;su="&amp;_xlfn.ENCODEURL(N103)&amp;"&amp;body="&amp;_xlfn.ENCODEURL(O103),"mailto:"&amp;F103&amp;"?subject="&amp;_xlfn.ENCODEURL(N103)&amp;"&amp;body="&amp;_xlfn.ENCODEURL(O103)),"Write email"))</f>
        <v/>
      </c>
      <c r="E103" s="17"/>
      <c r="F103" s="17"/>
      <c r="G103" s="20"/>
      <c r="H103" s="17"/>
      <c r="I103" s="21"/>
      <c r="J103" s="17"/>
      <c r="K103" s="17"/>
      <c r="L103" s="18" t="str">
        <f aca="true">IF(OR(I103="",J103&lt;&gt;"Unpaid"),"",TODAY()-I103)</f>
        <v/>
      </c>
      <c r="M103" s="17"/>
      <c r="N103" s="0" t="str">
        <f aca="false">IF(OR(C103="",C103="Call them"),"",SUBSTITUTE(SUBSTITUTE(SUBSTITUTE(SUBSTITUTE(SUBSTITUTE(SUBSTITUTE(SUBSTITUTE(SUBSTITUTE(SUBSTITUTE(INDEX(Templates!$C$2:$C$5,P103),"{contact}",IF(E103="","there",E103)),"{client}",B103),"{invoice}",A103),"{amount}",TEXT(G103,"#,##0.00")),"{currency}",H103),"{due_date}",TEXT(I103,"d mmm yyyy")),"{days_overdue}",MAX(0,L103)),"{sender}",Settings!$B$2),"{business}",Settings!$B$3))</f>
        <v/>
      </c>
      <c r="O103" s="0" t="str">
        <f aca="false">IF(OR(C103="",C103="Call them"),"",SUBSTITUTE(SUBSTITUTE(SUBSTITUTE(SUBSTITUTE(SUBSTITUTE(SUBSTITUTE(SUBSTITUTE(SUBSTITUTE(SUBSTITUTE(INDEX(Templates!$D$2:$D$5,P103),"{contact}",IF(E103="","there",E103)),"{client}",B103),"{invoice}",A103),"{amount}",TEXT(G103,"#,##0.00")),"{currency}",H103),"{due_date}",TEXT(I103,"d mmm yyyy")),"{days_overdue}",MAX(0,L103)),"{sender}",Settings!$B$2),"{business}",Settings!$B$3))</f>
        <v/>
      </c>
      <c r="P103" s="19" t="n">
        <f aca="false">IF(OR(A103="",J103&lt;&gt;"Unpaid",I103=""),0,IF(L103&gt;=Settings!$B$8,4,IF(L103&gt;=Settings!$B$7,3,IF(L103&gt;=0,2,IF(L103&gt;=-Settings!$B$6,1,0)))))</f>
        <v>0</v>
      </c>
    </row>
    <row r="104" customFormat="false" ht="15" hidden="false" customHeight="false" outlineLevel="0" collapsed="false">
      <c r="A104" s="17"/>
      <c r="B104" s="17"/>
      <c r="C104" s="13" t="str">
        <f aca="false">IF(P104=0,"",IF(P104&gt;IFERROR(MATCH(K104,Templates!$A$2:$A$5,0),0),INDEX(Templates!$A$2:$A$5,P104),IF(AND(P104=4,L104&gt;=Settings!$B$8+7),"Call them","")))</f>
        <v/>
      </c>
      <c r="D104" s="14" t="str">
        <f aca="false">IF(N104="","",HYPERLINK(IF(Settings!$B$4="Gmail","https://mail.google.com/mail/?"&amp;IF(Settings!$B$5="","","authuser="&amp;_xlfn.ENCODEURL(Settings!$B$5)&amp;"&amp;")&amp;"view=cm&amp;fs=1&amp;to="&amp;_xlfn.ENCODEURL(F104)&amp;"&amp;su="&amp;_xlfn.ENCODEURL(N104)&amp;"&amp;body="&amp;_xlfn.ENCODEURL(O104),"mailto:"&amp;F104&amp;"?subject="&amp;_xlfn.ENCODEURL(N104)&amp;"&amp;body="&amp;_xlfn.ENCODEURL(O104)),"Write email"))</f>
        <v/>
      </c>
      <c r="E104" s="17"/>
      <c r="F104" s="17"/>
      <c r="G104" s="20"/>
      <c r="H104" s="17"/>
      <c r="I104" s="21"/>
      <c r="J104" s="17"/>
      <c r="K104" s="17"/>
      <c r="L104" s="18" t="str">
        <f aca="true">IF(OR(I104="",J104&lt;&gt;"Unpaid"),"",TODAY()-I104)</f>
        <v/>
      </c>
      <c r="M104" s="17"/>
      <c r="N104" s="0" t="str">
        <f aca="false">IF(OR(C104="",C104="Call them"),"",SUBSTITUTE(SUBSTITUTE(SUBSTITUTE(SUBSTITUTE(SUBSTITUTE(SUBSTITUTE(SUBSTITUTE(SUBSTITUTE(SUBSTITUTE(INDEX(Templates!$C$2:$C$5,P104),"{contact}",IF(E104="","there",E104)),"{client}",B104),"{invoice}",A104),"{amount}",TEXT(G104,"#,##0.00")),"{currency}",H104),"{due_date}",TEXT(I104,"d mmm yyyy")),"{days_overdue}",MAX(0,L104)),"{sender}",Settings!$B$2),"{business}",Settings!$B$3))</f>
        <v/>
      </c>
      <c r="O104" s="0" t="str">
        <f aca="false">IF(OR(C104="",C104="Call them"),"",SUBSTITUTE(SUBSTITUTE(SUBSTITUTE(SUBSTITUTE(SUBSTITUTE(SUBSTITUTE(SUBSTITUTE(SUBSTITUTE(SUBSTITUTE(INDEX(Templates!$D$2:$D$5,P104),"{contact}",IF(E104="","there",E104)),"{client}",B104),"{invoice}",A104),"{amount}",TEXT(G104,"#,##0.00")),"{currency}",H104),"{due_date}",TEXT(I104,"d mmm yyyy")),"{days_overdue}",MAX(0,L104)),"{sender}",Settings!$B$2),"{business}",Settings!$B$3))</f>
        <v/>
      </c>
      <c r="P104" s="19" t="n">
        <f aca="false">IF(OR(A104="",J104&lt;&gt;"Unpaid",I104=""),0,IF(L104&gt;=Settings!$B$8,4,IF(L104&gt;=Settings!$B$7,3,IF(L104&gt;=0,2,IF(L104&gt;=-Settings!$B$6,1,0)))))</f>
        <v>0</v>
      </c>
    </row>
    <row r="105" customFormat="false" ht="15" hidden="false" customHeight="false" outlineLevel="0" collapsed="false">
      <c r="A105" s="17"/>
      <c r="B105" s="17"/>
      <c r="C105" s="13" t="str">
        <f aca="false">IF(P105=0,"",IF(P105&gt;IFERROR(MATCH(K105,Templates!$A$2:$A$5,0),0),INDEX(Templates!$A$2:$A$5,P105),IF(AND(P105=4,L105&gt;=Settings!$B$8+7),"Call them","")))</f>
        <v/>
      </c>
      <c r="D105" s="14" t="str">
        <f aca="false">IF(N105="","",HYPERLINK(IF(Settings!$B$4="Gmail","https://mail.google.com/mail/?"&amp;IF(Settings!$B$5="","","authuser="&amp;_xlfn.ENCODEURL(Settings!$B$5)&amp;"&amp;")&amp;"view=cm&amp;fs=1&amp;to="&amp;_xlfn.ENCODEURL(F105)&amp;"&amp;su="&amp;_xlfn.ENCODEURL(N105)&amp;"&amp;body="&amp;_xlfn.ENCODEURL(O105),"mailto:"&amp;F105&amp;"?subject="&amp;_xlfn.ENCODEURL(N105)&amp;"&amp;body="&amp;_xlfn.ENCODEURL(O105)),"Write email"))</f>
        <v/>
      </c>
      <c r="E105" s="17"/>
      <c r="F105" s="17"/>
      <c r="G105" s="20"/>
      <c r="H105" s="17"/>
      <c r="I105" s="21"/>
      <c r="J105" s="17"/>
      <c r="K105" s="17"/>
      <c r="L105" s="18" t="str">
        <f aca="true">IF(OR(I105="",J105&lt;&gt;"Unpaid"),"",TODAY()-I105)</f>
        <v/>
      </c>
      <c r="M105" s="17"/>
      <c r="N105" s="0" t="str">
        <f aca="false">IF(OR(C105="",C105="Call them"),"",SUBSTITUTE(SUBSTITUTE(SUBSTITUTE(SUBSTITUTE(SUBSTITUTE(SUBSTITUTE(SUBSTITUTE(SUBSTITUTE(SUBSTITUTE(INDEX(Templates!$C$2:$C$5,P105),"{contact}",IF(E105="","there",E105)),"{client}",B105),"{invoice}",A105),"{amount}",TEXT(G105,"#,##0.00")),"{currency}",H105),"{due_date}",TEXT(I105,"d mmm yyyy")),"{days_overdue}",MAX(0,L105)),"{sender}",Settings!$B$2),"{business}",Settings!$B$3))</f>
        <v/>
      </c>
      <c r="O105" s="0" t="str">
        <f aca="false">IF(OR(C105="",C105="Call them"),"",SUBSTITUTE(SUBSTITUTE(SUBSTITUTE(SUBSTITUTE(SUBSTITUTE(SUBSTITUTE(SUBSTITUTE(SUBSTITUTE(SUBSTITUTE(INDEX(Templates!$D$2:$D$5,P105),"{contact}",IF(E105="","there",E105)),"{client}",B105),"{invoice}",A105),"{amount}",TEXT(G105,"#,##0.00")),"{currency}",H105),"{due_date}",TEXT(I105,"d mmm yyyy")),"{days_overdue}",MAX(0,L105)),"{sender}",Settings!$B$2),"{business}",Settings!$B$3))</f>
        <v/>
      </c>
      <c r="P105" s="19" t="n">
        <f aca="false">IF(OR(A105="",J105&lt;&gt;"Unpaid",I105=""),0,IF(L105&gt;=Settings!$B$8,4,IF(L105&gt;=Settings!$B$7,3,IF(L105&gt;=0,2,IF(L105&gt;=-Settings!$B$6,1,0)))))</f>
        <v>0</v>
      </c>
    </row>
    <row r="106" customFormat="false" ht="15" hidden="false" customHeight="false" outlineLevel="0" collapsed="false">
      <c r="A106" s="17"/>
      <c r="B106" s="17"/>
      <c r="C106" s="13" t="str">
        <f aca="false">IF(P106=0,"",IF(P106&gt;IFERROR(MATCH(K106,Templates!$A$2:$A$5,0),0),INDEX(Templates!$A$2:$A$5,P106),IF(AND(P106=4,L106&gt;=Settings!$B$8+7),"Call them","")))</f>
        <v/>
      </c>
      <c r="D106" s="14" t="str">
        <f aca="false">IF(N106="","",HYPERLINK(IF(Settings!$B$4="Gmail","https://mail.google.com/mail/?"&amp;IF(Settings!$B$5="","","authuser="&amp;_xlfn.ENCODEURL(Settings!$B$5)&amp;"&amp;")&amp;"view=cm&amp;fs=1&amp;to="&amp;_xlfn.ENCODEURL(F106)&amp;"&amp;su="&amp;_xlfn.ENCODEURL(N106)&amp;"&amp;body="&amp;_xlfn.ENCODEURL(O106),"mailto:"&amp;F106&amp;"?subject="&amp;_xlfn.ENCODEURL(N106)&amp;"&amp;body="&amp;_xlfn.ENCODEURL(O106)),"Write email"))</f>
        <v/>
      </c>
      <c r="E106" s="17"/>
      <c r="F106" s="17"/>
      <c r="G106" s="20"/>
      <c r="H106" s="17"/>
      <c r="I106" s="21"/>
      <c r="J106" s="17"/>
      <c r="K106" s="17"/>
      <c r="L106" s="18" t="str">
        <f aca="true">IF(OR(I106="",J106&lt;&gt;"Unpaid"),"",TODAY()-I106)</f>
        <v/>
      </c>
      <c r="M106" s="17"/>
      <c r="N106" s="0" t="str">
        <f aca="false">IF(OR(C106="",C106="Call them"),"",SUBSTITUTE(SUBSTITUTE(SUBSTITUTE(SUBSTITUTE(SUBSTITUTE(SUBSTITUTE(SUBSTITUTE(SUBSTITUTE(SUBSTITUTE(INDEX(Templates!$C$2:$C$5,P106),"{contact}",IF(E106="","there",E106)),"{client}",B106),"{invoice}",A106),"{amount}",TEXT(G106,"#,##0.00")),"{currency}",H106),"{due_date}",TEXT(I106,"d mmm yyyy")),"{days_overdue}",MAX(0,L106)),"{sender}",Settings!$B$2),"{business}",Settings!$B$3))</f>
        <v/>
      </c>
      <c r="O106" s="0" t="str">
        <f aca="false">IF(OR(C106="",C106="Call them"),"",SUBSTITUTE(SUBSTITUTE(SUBSTITUTE(SUBSTITUTE(SUBSTITUTE(SUBSTITUTE(SUBSTITUTE(SUBSTITUTE(SUBSTITUTE(INDEX(Templates!$D$2:$D$5,P106),"{contact}",IF(E106="","there",E106)),"{client}",B106),"{invoice}",A106),"{amount}",TEXT(G106,"#,##0.00")),"{currency}",H106),"{due_date}",TEXT(I106,"d mmm yyyy")),"{days_overdue}",MAX(0,L106)),"{sender}",Settings!$B$2),"{business}",Settings!$B$3))</f>
        <v/>
      </c>
      <c r="P106" s="19" t="n">
        <f aca="false">IF(OR(A106="",J106&lt;&gt;"Unpaid",I106=""),0,IF(L106&gt;=Settings!$B$8,4,IF(L106&gt;=Settings!$B$7,3,IF(L106&gt;=0,2,IF(L106&gt;=-Settings!$B$6,1,0)))))</f>
        <v>0</v>
      </c>
    </row>
    <row r="107" customFormat="false" ht="15" hidden="false" customHeight="false" outlineLevel="0" collapsed="false">
      <c r="A107" s="17"/>
      <c r="B107" s="17"/>
      <c r="C107" s="13" t="str">
        <f aca="false">IF(P107=0,"",IF(P107&gt;IFERROR(MATCH(K107,Templates!$A$2:$A$5,0),0),INDEX(Templates!$A$2:$A$5,P107),IF(AND(P107=4,L107&gt;=Settings!$B$8+7),"Call them","")))</f>
        <v/>
      </c>
      <c r="D107" s="14" t="str">
        <f aca="false">IF(N107="","",HYPERLINK(IF(Settings!$B$4="Gmail","https://mail.google.com/mail/?"&amp;IF(Settings!$B$5="","","authuser="&amp;_xlfn.ENCODEURL(Settings!$B$5)&amp;"&amp;")&amp;"view=cm&amp;fs=1&amp;to="&amp;_xlfn.ENCODEURL(F107)&amp;"&amp;su="&amp;_xlfn.ENCODEURL(N107)&amp;"&amp;body="&amp;_xlfn.ENCODEURL(O107),"mailto:"&amp;F107&amp;"?subject="&amp;_xlfn.ENCODEURL(N107)&amp;"&amp;body="&amp;_xlfn.ENCODEURL(O107)),"Write email"))</f>
        <v/>
      </c>
      <c r="E107" s="17"/>
      <c r="F107" s="17"/>
      <c r="G107" s="20"/>
      <c r="H107" s="17"/>
      <c r="I107" s="21"/>
      <c r="J107" s="17"/>
      <c r="K107" s="17"/>
      <c r="L107" s="18" t="str">
        <f aca="true">IF(OR(I107="",J107&lt;&gt;"Unpaid"),"",TODAY()-I107)</f>
        <v/>
      </c>
      <c r="M107" s="17"/>
      <c r="N107" s="0" t="str">
        <f aca="false">IF(OR(C107="",C107="Call them"),"",SUBSTITUTE(SUBSTITUTE(SUBSTITUTE(SUBSTITUTE(SUBSTITUTE(SUBSTITUTE(SUBSTITUTE(SUBSTITUTE(SUBSTITUTE(INDEX(Templates!$C$2:$C$5,P107),"{contact}",IF(E107="","there",E107)),"{client}",B107),"{invoice}",A107),"{amount}",TEXT(G107,"#,##0.00")),"{currency}",H107),"{due_date}",TEXT(I107,"d mmm yyyy")),"{days_overdue}",MAX(0,L107)),"{sender}",Settings!$B$2),"{business}",Settings!$B$3))</f>
        <v/>
      </c>
      <c r="O107" s="0" t="str">
        <f aca="false">IF(OR(C107="",C107="Call them"),"",SUBSTITUTE(SUBSTITUTE(SUBSTITUTE(SUBSTITUTE(SUBSTITUTE(SUBSTITUTE(SUBSTITUTE(SUBSTITUTE(SUBSTITUTE(INDEX(Templates!$D$2:$D$5,P107),"{contact}",IF(E107="","there",E107)),"{client}",B107),"{invoice}",A107),"{amount}",TEXT(G107,"#,##0.00")),"{currency}",H107),"{due_date}",TEXT(I107,"d mmm yyyy")),"{days_overdue}",MAX(0,L107)),"{sender}",Settings!$B$2),"{business}",Settings!$B$3))</f>
        <v/>
      </c>
      <c r="P107" s="19" t="n">
        <f aca="false">IF(OR(A107="",J107&lt;&gt;"Unpaid",I107=""),0,IF(L107&gt;=Settings!$B$8,4,IF(L107&gt;=Settings!$B$7,3,IF(L107&gt;=0,2,IF(L107&gt;=-Settings!$B$6,1,0)))))</f>
        <v>0</v>
      </c>
    </row>
    <row r="108" customFormat="false" ht="15" hidden="false" customHeight="false" outlineLevel="0" collapsed="false">
      <c r="A108" s="17"/>
      <c r="B108" s="17"/>
      <c r="C108" s="13" t="str">
        <f aca="false">IF(P108=0,"",IF(P108&gt;IFERROR(MATCH(K108,Templates!$A$2:$A$5,0),0),INDEX(Templates!$A$2:$A$5,P108),IF(AND(P108=4,L108&gt;=Settings!$B$8+7),"Call them","")))</f>
        <v/>
      </c>
      <c r="D108" s="14" t="str">
        <f aca="false">IF(N108="","",HYPERLINK(IF(Settings!$B$4="Gmail","https://mail.google.com/mail/?"&amp;IF(Settings!$B$5="","","authuser="&amp;_xlfn.ENCODEURL(Settings!$B$5)&amp;"&amp;")&amp;"view=cm&amp;fs=1&amp;to="&amp;_xlfn.ENCODEURL(F108)&amp;"&amp;su="&amp;_xlfn.ENCODEURL(N108)&amp;"&amp;body="&amp;_xlfn.ENCODEURL(O108),"mailto:"&amp;F108&amp;"?subject="&amp;_xlfn.ENCODEURL(N108)&amp;"&amp;body="&amp;_xlfn.ENCODEURL(O108)),"Write email"))</f>
        <v/>
      </c>
      <c r="E108" s="17"/>
      <c r="F108" s="17"/>
      <c r="G108" s="20"/>
      <c r="H108" s="17"/>
      <c r="I108" s="21"/>
      <c r="J108" s="17"/>
      <c r="K108" s="17"/>
      <c r="L108" s="18" t="str">
        <f aca="true">IF(OR(I108="",J108&lt;&gt;"Unpaid"),"",TODAY()-I108)</f>
        <v/>
      </c>
      <c r="M108" s="17"/>
      <c r="N108" s="0" t="str">
        <f aca="false">IF(OR(C108="",C108="Call them"),"",SUBSTITUTE(SUBSTITUTE(SUBSTITUTE(SUBSTITUTE(SUBSTITUTE(SUBSTITUTE(SUBSTITUTE(SUBSTITUTE(SUBSTITUTE(INDEX(Templates!$C$2:$C$5,P108),"{contact}",IF(E108="","there",E108)),"{client}",B108),"{invoice}",A108),"{amount}",TEXT(G108,"#,##0.00")),"{currency}",H108),"{due_date}",TEXT(I108,"d mmm yyyy")),"{days_overdue}",MAX(0,L108)),"{sender}",Settings!$B$2),"{business}",Settings!$B$3))</f>
        <v/>
      </c>
      <c r="O108" s="0" t="str">
        <f aca="false">IF(OR(C108="",C108="Call them"),"",SUBSTITUTE(SUBSTITUTE(SUBSTITUTE(SUBSTITUTE(SUBSTITUTE(SUBSTITUTE(SUBSTITUTE(SUBSTITUTE(SUBSTITUTE(INDEX(Templates!$D$2:$D$5,P108),"{contact}",IF(E108="","there",E108)),"{client}",B108),"{invoice}",A108),"{amount}",TEXT(G108,"#,##0.00")),"{currency}",H108),"{due_date}",TEXT(I108,"d mmm yyyy")),"{days_overdue}",MAX(0,L108)),"{sender}",Settings!$B$2),"{business}",Settings!$B$3))</f>
        <v/>
      </c>
      <c r="P108" s="19" t="n">
        <f aca="false">IF(OR(A108="",J108&lt;&gt;"Unpaid",I108=""),0,IF(L108&gt;=Settings!$B$8,4,IF(L108&gt;=Settings!$B$7,3,IF(L108&gt;=0,2,IF(L108&gt;=-Settings!$B$6,1,0)))))</f>
        <v>0</v>
      </c>
    </row>
    <row r="109" customFormat="false" ht="15" hidden="false" customHeight="false" outlineLevel="0" collapsed="false">
      <c r="A109" s="17"/>
      <c r="B109" s="17"/>
      <c r="C109" s="13" t="str">
        <f aca="false">IF(P109=0,"",IF(P109&gt;IFERROR(MATCH(K109,Templates!$A$2:$A$5,0),0),INDEX(Templates!$A$2:$A$5,P109),IF(AND(P109=4,L109&gt;=Settings!$B$8+7),"Call them","")))</f>
        <v/>
      </c>
      <c r="D109" s="14" t="str">
        <f aca="false">IF(N109="","",HYPERLINK(IF(Settings!$B$4="Gmail","https://mail.google.com/mail/?"&amp;IF(Settings!$B$5="","","authuser="&amp;_xlfn.ENCODEURL(Settings!$B$5)&amp;"&amp;")&amp;"view=cm&amp;fs=1&amp;to="&amp;_xlfn.ENCODEURL(F109)&amp;"&amp;su="&amp;_xlfn.ENCODEURL(N109)&amp;"&amp;body="&amp;_xlfn.ENCODEURL(O109),"mailto:"&amp;F109&amp;"?subject="&amp;_xlfn.ENCODEURL(N109)&amp;"&amp;body="&amp;_xlfn.ENCODEURL(O109)),"Write email"))</f>
        <v/>
      </c>
      <c r="E109" s="17"/>
      <c r="F109" s="17"/>
      <c r="G109" s="20"/>
      <c r="H109" s="17"/>
      <c r="I109" s="21"/>
      <c r="J109" s="17"/>
      <c r="K109" s="17"/>
      <c r="L109" s="18" t="str">
        <f aca="true">IF(OR(I109="",J109&lt;&gt;"Unpaid"),"",TODAY()-I109)</f>
        <v/>
      </c>
      <c r="M109" s="17"/>
      <c r="N109" s="0" t="str">
        <f aca="false">IF(OR(C109="",C109="Call them"),"",SUBSTITUTE(SUBSTITUTE(SUBSTITUTE(SUBSTITUTE(SUBSTITUTE(SUBSTITUTE(SUBSTITUTE(SUBSTITUTE(SUBSTITUTE(INDEX(Templates!$C$2:$C$5,P109),"{contact}",IF(E109="","there",E109)),"{client}",B109),"{invoice}",A109),"{amount}",TEXT(G109,"#,##0.00")),"{currency}",H109),"{due_date}",TEXT(I109,"d mmm yyyy")),"{days_overdue}",MAX(0,L109)),"{sender}",Settings!$B$2),"{business}",Settings!$B$3))</f>
        <v/>
      </c>
      <c r="O109" s="0" t="str">
        <f aca="false">IF(OR(C109="",C109="Call them"),"",SUBSTITUTE(SUBSTITUTE(SUBSTITUTE(SUBSTITUTE(SUBSTITUTE(SUBSTITUTE(SUBSTITUTE(SUBSTITUTE(SUBSTITUTE(INDEX(Templates!$D$2:$D$5,P109),"{contact}",IF(E109="","there",E109)),"{client}",B109),"{invoice}",A109),"{amount}",TEXT(G109,"#,##0.00")),"{currency}",H109),"{due_date}",TEXT(I109,"d mmm yyyy")),"{days_overdue}",MAX(0,L109)),"{sender}",Settings!$B$2),"{business}",Settings!$B$3))</f>
        <v/>
      </c>
      <c r="P109" s="19" t="n">
        <f aca="false">IF(OR(A109="",J109&lt;&gt;"Unpaid",I109=""),0,IF(L109&gt;=Settings!$B$8,4,IF(L109&gt;=Settings!$B$7,3,IF(L109&gt;=0,2,IF(L109&gt;=-Settings!$B$6,1,0)))))</f>
        <v>0</v>
      </c>
    </row>
    <row r="110" customFormat="false" ht="15" hidden="false" customHeight="false" outlineLevel="0" collapsed="false">
      <c r="A110" s="17"/>
      <c r="B110" s="17"/>
      <c r="C110" s="13" t="str">
        <f aca="false">IF(P110=0,"",IF(P110&gt;IFERROR(MATCH(K110,Templates!$A$2:$A$5,0),0),INDEX(Templates!$A$2:$A$5,P110),IF(AND(P110=4,L110&gt;=Settings!$B$8+7),"Call them","")))</f>
        <v/>
      </c>
      <c r="D110" s="14" t="str">
        <f aca="false">IF(N110="","",HYPERLINK(IF(Settings!$B$4="Gmail","https://mail.google.com/mail/?"&amp;IF(Settings!$B$5="","","authuser="&amp;_xlfn.ENCODEURL(Settings!$B$5)&amp;"&amp;")&amp;"view=cm&amp;fs=1&amp;to="&amp;_xlfn.ENCODEURL(F110)&amp;"&amp;su="&amp;_xlfn.ENCODEURL(N110)&amp;"&amp;body="&amp;_xlfn.ENCODEURL(O110),"mailto:"&amp;F110&amp;"?subject="&amp;_xlfn.ENCODEURL(N110)&amp;"&amp;body="&amp;_xlfn.ENCODEURL(O110)),"Write email"))</f>
        <v/>
      </c>
      <c r="E110" s="17"/>
      <c r="F110" s="17"/>
      <c r="G110" s="20"/>
      <c r="H110" s="17"/>
      <c r="I110" s="21"/>
      <c r="J110" s="17"/>
      <c r="K110" s="17"/>
      <c r="L110" s="18" t="str">
        <f aca="true">IF(OR(I110="",J110&lt;&gt;"Unpaid"),"",TODAY()-I110)</f>
        <v/>
      </c>
      <c r="M110" s="17"/>
      <c r="N110" s="0" t="str">
        <f aca="false">IF(OR(C110="",C110="Call them"),"",SUBSTITUTE(SUBSTITUTE(SUBSTITUTE(SUBSTITUTE(SUBSTITUTE(SUBSTITUTE(SUBSTITUTE(SUBSTITUTE(SUBSTITUTE(INDEX(Templates!$C$2:$C$5,P110),"{contact}",IF(E110="","there",E110)),"{client}",B110),"{invoice}",A110),"{amount}",TEXT(G110,"#,##0.00")),"{currency}",H110),"{due_date}",TEXT(I110,"d mmm yyyy")),"{days_overdue}",MAX(0,L110)),"{sender}",Settings!$B$2),"{business}",Settings!$B$3))</f>
        <v/>
      </c>
      <c r="O110" s="0" t="str">
        <f aca="false">IF(OR(C110="",C110="Call them"),"",SUBSTITUTE(SUBSTITUTE(SUBSTITUTE(SUBSTITUTE(SUBSTITUTE(SUBSTITUTE(SUBSTITUTE(SUBSTITUTE(SUBSTITUTE(INDEX(Templates!$D$2:$D$5,P110),"{contact}",IF(E110="","there",E110)),"{client}",B110),"{invoice}",A110),"{amount}",TEXT(G110,"#,##0.00")),"{currency}",H110),"{due_date}",TEXT(I110,"d mmm yyyy")),"{days_overdue}",MAX(0,L110)),"{sender}",Settings!$B$2),"{business}",Settings!$B$3))</f>
        <v/>
      </c>
      <c r="P110" s="19" t="n">
        <f aca="false">IF(OR(A110="",J110&lt;&gt;"Unpaid",I110=""),0,IF(L110&gt;=Settings!$B$8,4,IF(L110&gt;=Settings!$B$7,3,IF(L110&gt;=0,2,IF(L110&gt;=-Settings!$B$6,1,0)))))</f>
        <v>0</v>
      </c>
    </row>
    <row r="111" customFormat="false" ht="15" hidden="false" customHeight="false" outlineLevel="0" collapsed="false">
      <c r="A111" s="17"/>
      <c r="B111" s="17"/>
      <c r="C111" s="13" t="str">
        <f aca="false">IF(P111=0,"",IF(P111&gt;IFERROR(MATCH(K111,Templates!$A$2:$A$5,0),0),INDEX(Templates!$A$2:$A$5,P111),IF(AND(P111=4,L111&gt;=Settings!$B$8+7),"Call them","")))</f>
        <v/>
      </c>
      <c r="D111" s="14" t="str">
        <f aca="false">IF(N111="","",HYPERLINK(IF(Settings!$B$4="Gmail","https://mail.google.com/mail/?"&amp;IF(Settings!$B$5="","","authuser="&amp;_xlfn.ENCODEURL(Settings!$B$5)&amp;"&amp;")&amp;"view=cm&amp;fs=1&amp;to="&amp;_xlfn.ENCODEURL(F111)&amp;"&amp;su="&amp;_xlfn.ENCODEURL(N111)&amp;"&amp;body="&amp;_xlfn.ENCODEURL(O111),"mailto:"&amp;F111&amp;"?subject="&amp;_xlfn.ENCODEURL(N111)&amp;"&amp;body="&amp;_xlfn.ENCODEURL(O111)),"Write email"))</f>
        <v/>
      </c>
      <c r="E111" s="17"/>
      <c r="F111" s="17"/>
      <c r="G111" s="20"/>
      <c r="H111" s="17"/>
      <c r="I111" s="21"/>
      <c r="J111" s="17"/>
      <c r="K111" s="17"/>
      <c r="L111" s="18" t="str">
        <f aca="true">IF(OR(I111="",J111&lt;&gt;"Unpaid"),"",TODAY()-I111)</f>
        <v/>
      </c>
      <c r="M111" s="17"/>
      <c r="N111" s="0" t="str">
        <f aca="false">IF(OR(C111="",C111="Call them"),"",SUBSTITUTE(SUBSTITUTE(SUBSTITUTE(SUBSTITUTE(SUBSTITUTE(SUBSTITUTE(SUBSTITUTE(SUBSTITUTE(SUBSTITUTE(INDEX(Templates!$C$2:$C$5,P111),"{contact}",IF(E111="","there",E111)),"{client}",B111),"{invoice}",A111),"{amount}",TEXT(G111,"#,##0.00")),"{currency}",H111),"{due_date}",TEXT(I111,"d mmm yyyy")),"{days_overdue}",MAX(0,L111)),"{sender}",Settings!$B$2),"{business}",Settings!$B$3))</f>
        <v/>
      </c>
      <c r="O111" s="0" t="str">
        <f aca="false">IF(OR(C111="",C111="Call them"),"",SUBSTITUTE(SUBSTITUTE(SUBSTITUTE(SUBSTITUTE(SUBSTITUTE(SUBSTITUTE(SUBSTITUTE(SUBSTITUTE(SUBSTITUTE(INDEX(Templates!$D$2:$D$5,P111),"{contact}",IF(E111="","there",E111)),"{client}",B111),"{invoice}",A111),"{amount}",TEXT(G111,"#,##0.00")),"{currency}",H111),"{due_date}",TEXT(I111,"d mmm yyyy")),"{days_overdue}",MAX(0,L111)),"{sender}",Settings!$B$2),"{business}",Settings!$B$3))</f>
        <v/>
      </c>
      <c r="P111" s="19" t="n">
        <f aca="false">IF(OR(A111="",J111&lt;&gt;"Unpaid",I111=""),0,IF(L111&gt;=Settings!$B$8,4,IF(L111&gt;=Settings!$B$7,3,IF(L111&gt;=0,2,IF(L111&gt;=-Settings!$B$6,1,0)))))</f>
        <v>0</v>
      </c>
    </row>
    <row r="112" customFormat="false" ht="15" hidden="false" customHeight="false" outlineLevel="0" collapsed="false">
      <c r="A112" s="17"/>
      <c r="B112" s="17"/>
      <c r="C112" s="13" t="str">
        <f aca="false">IF(P112=0,"",IF(P112&gt;IFERROR(MATCH(K112,Templates!$A$2:$A$5,0),0),INDEX(Templates!$A$2:$A$5,P112),IF(AND(P112=4,L112&gt;=Settings!$B$8+7),"Call them","")))</f>
        <v/>
      </c>
      <c r="D112" s="14" t="str">
        <f aca="false">IF(N112="","",HYPERLINK(IF(Settings!$B$4="Gmail","https://mail.google.com/mail/?"&amp;IF(Settings!$B$5="","","authuser="&amp;_xlfn.ENCODEURL(Settings!$B$5)&amp;"&amp;")&amp;"view=cm&amp;fs=1&amp;to="&amp;_xlfn.ENCODEURL(F112)&amp;"&amp;su="&amp;_xlfn.ENCODEURL(N112)&amp;"&amp;body="&amp;_xlfn.ENCODEURL(O112),"mailto:"&amp;F112&amp;"?subject="&amp;_xlfn.ENCODEURL(N112)&amp;"&amp;body="&amp;_xlfn.ENCODEURL(O112)),"Write email"))</f>
        <v/>
      </c>
      <c r="E112" s="17"/>
      <c r="F112" s="17"/>
      <c r="G112" s="20"/>
      <c r="H112" s="17"/>
      <c r="I112" s="21"/>
      <c r="J112" s="17"/>
      <c r="K112" s="17"/>
      <c r="L112" s="18" t="str">
        <f aca="true">IF(OR(I112="",J112&lt;&gt;"Unpaid"),"",TODAY()-I112)</f>
        <v/>
      </c>
      <c r="M112" s="17"/>
      <c r="N112" s="0" t="str">
        <f aca="false">IF(OR(C112="",C112="Call them"),"",SUBSTITUTE(SUBSTITUTE(SUBSTITUTE(SUBSTITUTE(SUBSTITUTE(SUBSTITUTE(SUBSTITUTE(SUBSTITUTE(SUBSTITUTE(INDEX(Templates!$C$2:$C$5,P112),"{contact}",IF(E112="","there",E112)),"{client}",B112),"{invoice}",A112),"{amount}",TEXT(G112,"#,##0.00")),"{currency}",H112),"{due_date}",TEXT(I112,"d mmm yyyy")),"{days_overdue}",MAX(0,L112)),"{sender}",Settings!$B$2),"{business}",Settings!$B$3))</f>
        <v/>
      </c>
      <c r="O112" s="0" t="str">
        <f aca="false">IF(OR(C112="",C112="Call them"),"",SUBSTITUTE(SUBSTITUTE(SUBSTITUTE(SUBSTITUTE(SUBSTITUTE(SUBSTITUTE(SUBSTITUTE(SUBSTITUTE(SUBSTITUTE(INDEX(Templates!$D$2:$D$5,P112),"{contact}",IF(E112="","there",E112)),"{client}",B112),"{invoice}",A112),"{amount}",TEXT(G112,"#,##0.00")),"{currency}",H112),"{due_date}",TEXT(I112,"d mmm yyyy")),"{days_overdue}",MAX(0,L112)),"{sender}",Settings!$B$2),"{business}",Settings!$B$3))</f>
        <v/>
      </c>
      <c r="P112" s="19" t="n">
        <f aca="false">IF(OR(A112="",J112&lt;&gt;"Unpaid",I112=""),0,IF(L112&gt;=Settings!$B$8,4,IF(L112&gt;=Settings!$B$7,3,IF(L112&gt;=0,2,IF(L112&gt;=-Settings!$B$6,1,0)))))</f>
        <v>0</v>
      </c>
    </row>
    <row r="113" customFormat="false" ht="15" hidden="false" customHeight="false" outlineLevel="0" collapsed="false">
      <c r="A113" s="17"/>
      <c r="B113" s="17"/>
      <c r="C113" s="13" t="str">
        <f aca="false">IF(P113=0,"",IF(P113&gt;IFERROR(MATCH(K113,Templates!$A$2:$A$5,0),0),INDEX(Templates!$A$2:$A$5,P113),IF(AND(P113=4,L113&gt;=Settings!$B$8+7),"Call them","")))</f>
        <v/>
      </c>
      <c r="D113" s="14" t="str">
        <f aca="false">IF(N113="","",HYPERLINK(IF(Settings!$B$4="Gmail","https://mail.google.com/mail/?"&amp;IF(Settings!$B$5="","","authuser="&amp;_xlfn.ENCODEURL(Settings!$B$5)&amp;"&amp;")&amp;"view=cm&amp;fs=1&amp;to="&amp;_xlfn.ENCODEURL(F113)&amp;"&amp;su="&amp;_xlfn.ENCODEURL(N113)&amp;"&amp;body="&amp;_xlfn.ENCODEURL(O113),"mailto:"&amp;F113&amp;"?subject="&amp;_xlfn.ENCODEURL(N113)&amp;"&amp;body="&amp;_xlfn.ENCODEURL(O113)),"Write email"))</f>
        <v/>
      </c>
      <c r="E113" s="17"/>
      <c r="F113" s="17"/>
      <c r="G113" s="20"/>
      <c r="H113" s="17"/>
      <c r="I113" s="21"/>
      <c r="J113" s="17"/>
      <c r="K113" s="17"/>
      <c r="L113" s="18" t="str">
        <f aca="true">IF(OR(I113="",J113&lt;&gt;"Unpaid"),"",TODAY()-I113)</f>
        <v/>
      </c>
      <c r="M113" s="17"/>
      <c r="N113" s="0" t="str">
        <f aca="false">IF(OR(C113="",C113="Call them"),"",SUBSTITUTE(SUBSTITUTE(SUBSTITUTE(SUBSTITUTE(SUBSTITUTE(SUBSTITUTE(SUBSTITUTE(SUBSTITUTE(SUBSTITUTE(INDEX(Templates!$C$2:$C$5,P113),"{contact}",IF(E113="","there",E113)),"{client}",B113),"{invoice}",A113),"{amount}",TEXT(G113,"#,##0.00")),"{currency}",H113),"{due_date}",TEXT(I113,"d mmm yyyy")),"{days_overdue}",MAX(0,L113)),"{sender}",Settings!$B$2),"{business}",Settings!$B$3))</f>
        <v/>
      </c>
      <c r="O113" s="0" t="str">
        <f aca="false">IF(OR(C113="",C113="Call them"),"",SUBSTITUTE(SUBSTITUTE(SUBSTITUTE(SUBSTITUTE(SUBSTITUTE(SUBSTITUTE(SUBSTITUTE(SUBSTITUTE(SUBSTITUTE(INDEX(Templates!$D$2:$D$5,P113),"{contact}",IF(E113="","there",E113)),"{client}",B113),"{invoice}",A113),"{amount}",TEXT(G113,"#,##0.00")),"{currency}",H113),"{due_date}",TEXT(I113,"d mmm yyyy")),"{days_overdue}",MAX(0,L113)),"{sender}",Settings!$B$2),"{business}",Settings!$B$3))</f>
        <v/>
      </c>
      <c r="P113" s="19" t="n">
        <f aca="false">IF(OR(A113="",J113&lt;&gt;"Unpaid",I113=""),0,IF(L113&gt;=Settings!$B$8,4,IF(L113&gt;=Settings!$B$7,3,IF(L113&gt;=0,2,IF(L113&gt;=-Settings!$B$6,1,0)))))</f>
        <v>0</v>
      </c>
    </row>
    <row r="114" customFormat="false" ht="15" hidden="false" customHeight="false" outlineLevel="0" collapsed="false">
      <c r="A114" s="17"/>
      <c r="B114" s="17"/>
      <c r="C114" s="13" t="str">
        <f aca="false">IF(P114=0,"",IF(P114&gt;IFERROR(MATCH(K114,Templates!$A$2:$A$5,0),0),INDEX(Templates!$A$2:$A$5,P114),IF(AND(P114=4,L114&gt;=Settings!$B$8+7),"Call them","")))</f>
        <v/>
      </c>
      <c r="D114" s="14" t="str">
        <f aca="false">IF(N114="","",HYPERLINK(IF(Settings!$B$4="Gmail","https://mail.google.com/mail/?"&amp;IF(Settings!$B$5="","","authuser="&amp;_xlfn.ENCODEURL(Settings!$B$5)&amp;"&amp;")&amp;"view=cm&amp;fs=1&amp;to="&amp;_xlfn.ENCODEURL(F114)&amp;"&amp;su="&amp;_xlfn.ENCODEURL(N114)&amp;"&amp;body="&amp;_xlfn.ENCODEURL(O114),"mailto:"&amp;F114&amp;"?subject="&amp;_xlfn.ENCODEURL(N114)&amp;"&amp;body="&amp;_xlfn.ENCODEURL(O114)),"Write email"))</f>
        <v/>
      </c>
      <c r="E114" s="17"/>
      <c r="F114" s="17"/>
      <c r="G114" s="20"/>
      <c r="H114" s="17"/>
      <c r="I114" s="21"/>
      <c r="J114" s="17"/>
      <c r="K114" s="17"/>
      <c r="L114" s="18" t="str">
        <f aca="true">IF(OR(I114="",J114&lt;&gt;"Unpaid"),"",TODAY()-I114)</f>
        <v/>
      </c>
      <c r="M114" s="17"/>
      <c r="N114" s="0" t="str">
        <f aca="false">IF(OR(C114="",C114="Call them"),"",SUBSTITUTE(SUBSTITUTE(SUBSTITUTE(SUBSTITUTE(SUBSTITUTE(SUBSTITUTE(SUBSTITUTE(SUBSTITUTE(SUBSTITUTE(INDEX(Templates!$C$2:$C$5,P114),"{contact}",IF(E114="","there",E114)),"{client}",B114),"{invoice}",A114),"{amount}",TEXT(G114,"#,##0.00")),"{currency}",H114),"{due_date}",TEXT(I114,"d mmm yyyy")),"{days_overdue}",MAX(0,L114)),"{sender}",Settings!$B$2),"{business}",Settings!$B$3))</f>
        <v/>
      </c>
      <c r="O114" s="0" t="str">
        <f aca="false">IF(OR(C114="",C114="Call them"),"",SUBSTITUTE(SUBSTITUTE(SUBSTITUTE(SUBSTITUTE(SUBSTITUTE(SUBSTITUTE(SUBSTITUTE(SUBSTITUTE(SUBSTITUTE(INDEX(Templates!$D$2:$D$5,P114),"{contact}",IF(E114="","there",E114)),"{client}",B114),"{invoice}",A114),"{amount}",TEXT(G114,"#,##0.00")),"{currency}",H114),"{due_date}",TEXT(I114,"d mmm yyyy")),"{days_overdue}",MAX(0,L114)),"{sender}",Settings!$B$2),"{business}",Settings!$B$3))</f>
        <v/>
      </c>
      <c r="P114" s="19" t="n">
        <f aca="false">IF(OR(A114="",J114&lt;&gt;"Unpaid",I114=""),0,IF(L114&gt;=Settings!$B$8,4,IF(L114&gt;=Settings!$B$7,3,IF(L114&gt;=0,2,IF(L114&gt;=-Settings!$B$6,1,0)))))</f>
        <v>0</v>
      </c>
    </row>
    <row r="115" customFormat="false" ht="15" hidden="false" customHeight="false" outlineLevel="0" collapsed="false">
      <c r="A115" s="17"/>
      <c r="B115" s="17"/>
      <c r="C115" s="13" t="str">
        <f aca="false">IF(P115=0,"",IF(P115&gt;IFERROR(MATCH(K115,Templates!$A$2:$A$5,0),0),INDEX(Templates!$A$2:$A$5,P115),IF(AND(P115=4,L115&gt;=Settings!$B$8+7),"Call them","")))</f>
        <v/>
      </c>
      <c r="D115" s="14" t="str">
        <f aca="false">IF(N115="","",HYPERLINK(IF(Settings!$B$4="Gmail","https://mail.google.com/mail/?"&amp;IF(Settings!$B$5="","","authuser="&amp;_xlfn.ENCODEURL(Settings!$B$5)&amp;"&amp;")&amp;"view=cm&amp;fs=1&amp;to="&amp;_xlfn.ENCODEURL(F115)&amp;"&amp;su="&amp;_xlfn.ENCODEURL(N115)&amp;"&amp;body="&amp;_xlfn.ENCODEURL(O115),"mailto:"&amp;F115&amp;"?subject="&amp;_xlfn.ENCODEURL(N115)&amp;"&amp;body="&amp;_xlfn.ENCODEURL(O115)),"Write email"))</f>
        <v/>
      </c>
      <c r="E115" s="17"/>
      <c r="F115" s="17"/>
      <c r="G115" s="20"/>
      <c r="H115" s="17"/>
      <c r="I115" s="21"/>
      <c r="J115" s="17"/>
      <c r="K115" s="17"/>
      <c r="L115" s="18" t="str">
        <f aca="true">IF(OR(I115="",J115&lt;&gt;"Unpaid"),"",TODAY()-I115)</f>
        <v/>
      </c>
      <c r="M115" s="17"/>
      <c r="N115" s="0" t="str">
        <f aca="false">IF(OR(C115="",C115="Call them"),"",SUBSTITUTE(SUBSTITUTE(SUBSTITUTE(SUBSTITUTE(SUBSTITUTE(SUBSTITUTE(SUBSTITUTE(SUBSTITUTE(SUBSTITUTE(INDEX(Templates!$C$2:$C$5,P115),"{contact}",IF(E115="","there",E115)),"{client}",B115),"{invoice}",A115),"{amount}",TEXT(G115,"#,##0.00")),"{currency}",H115),"{due_date}",TEXT(I115,"d mmm yyyy")),"{days_overdue}",MAX(0,L115)),"{sender}",Settings!$B$2),"{business}",Settings!$B$3))</f>
        <v/>
      </c>
      <c r="O115" s="0" t="str">
        <f aca="false">IF(OR(C115="",C115="Call them"),"",SUBSTITUTE(SUBSTITUTE(SUBSTITUTE(SUBSTITUTE(SUBSTITUTE(SUBSTITUTE(SUBSTITUTE(SUBSTITUTE(SUBSTITUTE(INDEX(Templates!$D$2:$D$5,P115),"{contact}",IF(E115="","there",E115)),"{client}",B115),"{invoice}",A115),"{amount}",TEXT(G115,"#,##0.00")),"{currency}",H115),"{due_date}",TEXT(I115,"d mmm yyyy")),"{days_overdue}",MAX(0,L115)),"{sender}",Settings!$B$2),"{business}",Settings!$B$3))</f>
        <v/>
      </c>
      <c r="P115" s="19" t="n">
        <f aca="false">IF(OR(A115="",J115&lt;&gt;"Unpaid",I115=""),0,IF(L115&gt;=Settings!$B$8,4,IF(L115&gt;=Settings!$B$7,3,IF(L115&gt;=0,2,IF(L115&gt;=-Settings!$B$6,1,0)))))</f>
        <v>0</v>
      </c>
    </row>
    <row r="116" customFormat="false" ht="15" hidden="false" customHeight="false" outlineLevel="0" collapsed="false">
      <c r="A116" s="17"/>
      <c r="B116" s="17"/>
      <c r="C116" s="13" t="str">
        <f aca="false">IF(P116=0,"",IF(P116&gt;IFERROR(MATCH(K116,Templates!$A$2:$A$5,0),0),INDEX(Templates!$A$2:$A$5,P116),IF(AND(P116=4,L116&gt;=Settings!$B$8+7),"Call them","")))</f>
        <v/>
      </c>
      <c r="D116" s="14" t="str">
        <f aca="false">IF(N116="","",HYPERLINK(IF(Settings!$B$4="Gmail","https://mail.google.com/mail/?"&amp;IF(Settings!$B$5="","","authuser="&amp;_xlfn.ENCODEURL(Settings!$B$5)&amp;"&amp;")&amp;"view=cm&amp;fs=1&amp;to="&amp;_xlfn.ENCODEURL(F116)&amp;"&amp;su="&amp;_xlfn.ENCODEURL(N116)&amp;"&amp;body="&amp;_xlfn.ENCODEURL(O116),"mailto:"&amp;F116&amp;"?subject="&amp;_xlfn.ENCODEURL(N116)&amp;"&amp;body="&amp;_xlfn.ENCODEURL(O116)),"Write email"))</f>
        <v/>
      </c>
      <c r="E116" s="17"/>
      <c r="F116" s="17"/>
      <c r="G116" s="20"/>
      <c r="H116" s="17"/>
      <c r="I116" s="21"/>
      <c r="J116" s="17"/>
      <c r="K116" s="17"/>
      <c r="L116" s="18" t="str">
        <f aca="true">IF(OR(I116="",J116&lt;&gt;"Unpaid"),"",TODAY()-I116)</f>
        <v/>
      </c>
      <c r="M116" s="17"/>
      <c r="N116" s="0" t="str">
        <f aca="false">IF(OR(C116="",C116="Call them"),"",SUBSTITUTE(SUBSTITUTE(SUBSTITUTE(SUBSTITUTE(SUBSTITUTE(SUBSTITUTE(SUBSTITUTE(SUBSTITUTE(SUBSTITUTE(INDEX(Templates!$C$2:$C$5,P116),"{contact}",IF(E116="","there",E116)),"{client}",B116),"{invoice}",A116),"{amount}",TEXT(G116,"#,##0.00")),"{currency}",H116),"{due_date}",TEXT(I116,"d mmm yyyy")),"{days_overdue}",MAX(0,L116)),"{sender}",Settings!$B$2),"{business}",Settings!$B$3))</f>
        <v/>
      </c>
      <c r="O116" s="0" t="str">
        <f aca="false">IF(OR(C116="",C116="Call them"),"",SUBSTITUTE(SUBSTITUTE(SUBSTITUTE(SUBSTITUTE(SUBSTITUTE(SUBSTITUTE(SUBSTITUTE(SUBSTITUTE(SUBSTITUTE(INDEX(Templates!$D$2:$D$5,P116),"{contact}",IF(E116="","there",E116)),"{client}",B116),"{invoice}",A116),"{amount}",TEXT(G116,"#,##0.00")),"{currency}",H116),"{due_date}",TEXT(I116,"d mmm yyyy")),"{days_overdue}",MAX(0,L116)),"{sender}",Settings!$B$2),"{business}",Settings!$B$3))</f>
        <v/>
      </c>
      <c r="P116" s="19" t="n">
        <f aca="false">IF(OR(A116="",J116&lt;&gt;"Unpaid",I116=""),0,IF(L116&gt;=Settings!$B$8,4,IF(L116&gt;=Settings!$B$7,3,IF(L116&gt;=0,2,IF(L116&gt;=-Settings!$B$6,1,0)))))</f>
        <v>0</v>
      </c>
    </row>
    <row r="117" customFormat="false" ht="15" hidden="false" customHeight="false" outlineLevel="0" collapsed="false">
      <c r="A117" s="17"/>
      <c r="B117" s="17"/>
      <c r="C117" s="13" t="str">
        <f aca="false">IF(P117=0,"",IF(P117&gt;IFERROR(MATCH(K117,Templates!$A$2:$A$5,0),0),INDEX(Templates!$A$2:$A$5,P117),IF(AND(P117=4,L117&gt;=Settings!$B$8+7),"Call them","")))</f>
        <v/>
      </c>
      <c r="D117" s="14" t="str">
        <f aca="false">IF(N117="","",HYPERLINK(IF(Settings!$B$4="Gmail","https://mail.google.com/mail/?"&amp;IF(Settings!$B$5="","","authuser="&amp;_xlfn.ENCODEURL(Settings!$B$5)&amp;"&amp;")&amp;"view=cm&amp;fs=1&amp;to="&amp;_xlfn.ENCODEURL(F117)&amp;"&amp;su="&amp;_xlfn.ENCODEURL(N117)&amp;"&amp;body="&amp;_xlfn.ENCODEURL(O117),"mailto:"&amp;F117&amp;"?subject="&amp;_xlfn.ENCODEURL(N117)&amp;"&amp;body="&amp;_xlfn.ENCODEURL(O117)),"Write email"))</f>
        <v/>
      </c>
      <c r="E117" s="17"/>
      <c r="F117" s="17"/>
      <c r="G117" s="20"/>
      <c r="H117" s="17"/>
      <c r="I117" s="21"/>
      <c r="J117" s="17"/>
      <c r="K117" s="17"/>
      <c r="L117" s="18" t="str">
        <f aca="true">IF(OR(I117="",J117&lt;&gt;"Unpaid"),"",TODAY()-I117)</f>
        <v/>
      </c>
      <c r="M117" s="17"/>
      <c r="N117" s="0" t="str">
        <f aca="false">IF(OR(C117="",C117="Call them"),"",SUBSTITUTE(SUBSTITUTE(SUBSTITUTE(SUBSTITUTE(SUBSTITUTE(SUBSTITUTE(SUBSTITUTE(SUBSTITUTE(SUBSTITUTE(INDEX(Templates!$C$2:$C$5,P117),"{contact}",IF(E117="","there",E117)),"{client}",B117),"{invoice}",A117),"{amount}",TEXT(G117,"#,##0.00")),"{currency}",H117),"{due_date}",TEXT(I117,"d mmm yyyy")),"{days_overdue}",MAX(0,L117)),"{sender}",Settings!$B$2),"{business}",Settings!$B$3))</f>
        <v/>
      </c>
      <c r="O117" s="0" t="str">
        <f aca="false">IF(OR(C117="",C117="Call them"),"",SUBSTITUTE(SUBSTITUTE(SUBSTITUTE(SUBSTITUTE(SUBSTITUTE(SUBSTITUTE(SUBSTITUTE(SUBSTITUTE(SUBSTITUTE(INDEX(Templates!$D$2:$D$5,P117),"{contact}",IF(E117="","there",E117)),"{client}",B117),"{invoice}",A117),"{amount}",TEXT(G117,"#,##0.00")),"{currency}",H117),"{due_date}",TEXT(I117,"d mmm yyyy")),"{days_overdue}",MAX(0,L117)),"{sender}",Settings!$B$2),"{business}",Settings!$B$3))</f>
        <v/>
      </c>
      <c r="P117" s="19" t="n">
        <f aca="false">IF(OR(A117="",J117&lt;&gt;"Unpaid",I117=""),0,IF(L117&gt;=Settings!$B$8,4,IF(L117&gt;=Settings!$B$7,3,IF(L117&gt;=0,2,IF(L117&gt;=-Settings!$B$6,1,0)))))</f>
        <v>0</v>
      </c>
    </row>
    <row r="118" customFormat="false" ht="15" hidden="false" customHeight="false" outlineLevel="0" collapsed="false">
      <c r="A118" s="17"/>
      <c r="B118" s="17"/>
      <c r="C118" s="13" t="str">
        <f aca="false">IF(P118=0,"",IF(P118&gt;IFERROR(MATCH(K118,Templates!$A$2:$A$5,0),0),INDEX(Templates!$A$2:$A$5,P118),IF(AND(P118=4,L118&gt;=Settings!$B$8+7),"Call them","")))</f>
        <v/>
      </c>
      <c r="D118" s="14" t="str">
        <f aca="false">IF(N118="","",HYPERLINK(IF(Settings!$B$4="Gmail","https://mail.google.com/mail/?"&amp;IF(Settings!$B$5="","","authuser="&amp;_xlfn.ENCODEURL(Settings!$B$5)&amp;"&amp;")&amp;"view=cm&amp;fs=1&amp;to="&amp;_xlfn.ENCODEURL(F118)&amp;"&amp;su="&amp;_xlfn.ENCODEURL(N118)&amp;"&amp;body="&amp;_xlfn.ENCODEURL(O118),"mailto:"&amp;F118&amp;"?subject="&amp;_xlfn.ENCODEURL(N118)&amp;"&amp;body="&amp;_xlfn.ENCODEURL(O118)),"Write email"))</f>
        <v/>
      </c>
      <c r="E118" s="17"/>
      <c r="F118" s="17"/>
      <c r="G118" s="20"/>
      <c r="H118" s="17"/>
      <c r="I118" s="21"/>
      <c r="J118" s="17"/>
      <c r="K118" s="17"/>
      <c r="L118" s="18" t="str">
        <f aca="true">IF(OR(I118="",J118&lt;&gt;"Unpaid"),"",TODAY()-I118)</f>
        <v/>
      </c>
      <c r="M118" s="17"/>
      <c r="N118" s="0" t="str">
        <f aca="false">IF(OR(C118="",C118="Call them"),"",SUBSTITUTE(SUBSTITUTE(SUBSTITUTE(SUBSTITUTE(SUBSTITUTE(SUBSTITUTE(SUBSTITUTE(SUBSTITUTE(SUBSTITUTE(INDEX(Templates!$C$2:$C$5,P118),"{contact}",IF(E118="","there",E118)),"{client}",B118),"{invoice}",A118),"{amount}",TEXT(G118,"#,##0.00")),"{currency}",H118),"{due_date}",TEXT(I118,"d mmm yyyy")),"{days_overdue}",MAX(0,L118)),"{sender}",Settings!$B$2),"{business}",Settings!$B$3))</f>
        <v/>
      </c>
      <c r="O118" s="0" t="str">
        <f aca="false">IF(OR(C118="",C118="Call them"),"",SUBSTITUTE(SUBSTITUTE(SUBSTITUTE(SUBSTITUTE(SUBSTITUTE(SUBSTITUTE(SUBSTITUTE(SUBSTITUTE(SUBSTITUTE(INDEX(Templates!$D$2:$D$5,P118),"{contact}",IF(E118="","there",E118)),"{client}",B118),"{invoice}",A118),"{amount}",TEXT(G118,"#,##0.00")),"{currency}",H118),"{due_date}",TEXT(I118,"d mmm yyyy")),"{days_overdue}",MAX(0,L118)),"{sender}",Settings!$B$2),"{business}",Settings!$B$3))</f>
        <v/>
      </c>
      <c r="P118" s="19" t="n">
        <f aca="false">IF(OR(A118="",J118&lt;&gt;"Unpaid",I118=""),0,IF(L118&gt;=Settings!$B$8,4,IF(L118&gt;=Settings!$B$7,3,IF(L118&gt;=0,2,IF(L118&gt;=-Settings!$B$6,1,0)))))</f>
        <v>0</v>
      </c>
    </row>
    <row r="119" customFormat="false" ht="15" hidden="false" customHeight="false" outlineLevel="0" collapsed="false">
      <c r="A119" s="17"/>
      <c r="B119" s="17"/>
      <c r="C119" s="13" t="str">
        <f aca="false">IF(P119=0,"",IF(P119&gt;IFERROR(MATCH(K119,Templates!$A$2:$A$5,0),0),INDEX(Templates!$A$2:$A$5,P119),IF(AND(P119=4,L119&gt;=Settings!$B$8+7),"Call them","")))</f>
        <v/>
      </c>
      <c r="D119" s="14" t="str">
        <f aca="false">IF(N119="","",HYPERLINK(IF(Settings!$B$4="Gmail","https://mail.google.com/mail/?"&amp;IF(Settings!$B$5="","","authuser="&amp;_xlfn.ENCODEURL(Settings!$B$5)&amp;"&amp;")&amp;"view=cm&amp;fs=1&amp;to="&amp;_xlfn.ENCODEURL(F119)&amp;"&amp;su="&amp;_xlfn.ENCODEURL(N119)&amp;"&amp;body="&amp;_xlfn.ENCODEURL(O119),"mailto:"&amp;F119&amp;"?subject="&amp;_xlfn.ENCODEURL(N119)&amp;"&amp;body="&amp;_xlfn.ENCODEURL(O119)),"Write email"))</f>
        <v/>
      </c>
      <c r="E119" s="17"/>
      <c r="F119" s="17"/>
      <c r="G119" s="20"/>
      <c r="H119" s="17"/>
      <c r="I119" s="21"/>
      <c r="J119" s="17"/>
      <c r="K119" s="17"/>
      <c r="L119" s="18" t="str">
        <f aca="true">IF(OR(I119="",J119&lt;&gt;"Unpaid"),"",TODAY()-I119)</f>
        <v/>
      </c>
      <c r="M119" s="17"/>
      <c r="N119" s="0" t="str">
        <f aca="false">IF(OR(C119="",C119="Call them"),"",SUBSTITUTE(SUBSTITUTE(SUBSTITUTE(SUBSTITUTE(SUBSTITUTE(SUBSTITUTE(SUBSTITUTE(SUBSTITUTE(SUBSTITUTE(INDEX(Templates!$C$2:$C$5,P119),"{contact}",IF(E119="","there",E119)),"{client}",B119),"{invoice}",A119),"{amount}",TEXT(G119,"#,##0.00")),"{currency}",H119),"{due_date}",TEXT(I119,"d mmm yyyy")),"{days_overdue}",MAX(0,L119)),"{sender}",Settings!$B$2),"{business}",Settings!$B$3))</f>
        <v/>
      </c>
      <c r="O119" s="0" t="str">
        <f aca="false">IF(OR(C119="",C119="Call them"),"",SUBSTITUTE(SUBSTITUTE(SUBSTITUTE(SUBSTITUTE(SUBSTITUTE(SUBSTITUTE(SUBSTITUTE(SUBSTITUTE(SUBSTITUTE(INDEX(Templates!$D$2:$D$5,P119),"{contact}",IF(E119="","there",E119)),"{client}",B119),"{invoice}",A119),"{amount}",TEXT(G119,"#,##0.00")),"{currency}",H119),"{due_date}",TEXT(I119,"d mmm yyyy")),"{days_overdue}",MAX(0,L119)),"{sender}",Settings!$B$2),"{business}",Settings!$B$3))</f>
        <v/>
      </c>
      <c r="P119" s="19" t="n">
        <f aca="false">IF(OR(A119="",J119&lt;&gt;"Unpaid",I119=""),0,IF(L119&gt;=Settings!$B$8,4,IF(L119&gt;=Settings!$B$7,3,IF(L119&gt;=0,2,IF(L119&gt;=-Settings!$B$6,1,0)))))</f>
        <v>0</v>
      </c>
    </row>
    <row r="120" customFormat="false" ht="15" hidden="false" customHeight="false" outlineLevel="0" collapsed="false">
      <c r="A120" s="17"/>
      <c r="B120" s="17"/>
      <c r="C120" s="13" t="str">
        <f aca="false">IF(P120=0,"",IF(P120&gt;IFERROR(MATCH(K120,Templates!$A$2:$A$5,0),0),INDEX(Templates!$A$2:$A$5,P120),IF(AND(P120=4,L120&gt;=Settings!$B$8+7),"Call them","")))</f>
        <v/>
      </c>
      <c r="D120" s="14" t="str">
        <f aca="false">IF(N120="","",HYPERLINK(IF(Settings!$B$4="Gmail","https://mail.google.com/mail/?"&amp;IF(Settings!$B$5="","","authuser="&amp;_xlfn.ENCODEURL(Settings!$B$5)&amp;"&amp;")&amp;"view=cm&amp;fs=1&amp;to="&amp;_xlfn.ENCODEURL(F120)&amp;"&amp;su="&amp;_xlfn.ENCODEURL(N120)&amp;"&amp;body="&amp;_xlfn.ENCODEURL(O120),"mailto:"&amp;F120&amp;"?subject="&amp;_xlfn.ENCODEURL(N120)&amp;"&amp;body="&amp;_xlfn.ENCODEURL(O120)),"Write email"))</f>
        <v/>
      </c>
      <c r="E120" s="17"/>
      <c r="F120" s="17"/>
      <c r="G120" s="20"/>
      <c r="H120" s="17"/>
      <c r="I120" s="21"/>
      <c r="J120" s="17"/>
      <c r="K120" s="17"/>
      <c r="L120" s="18" t="str">
        <f aca="true">IF(OR(I120="",J120&lt;&gt;"Unpaid"),"",TODAY()-I120)</f>
        <v/>
      </c>
      <c r="M120" s="17"/>
      <c r="N120" s="0" t="str">
        <f aca="false">IF(OR(C120="",C120="Call them"),"",SUBSTITUTE(SUBSTITUTE(SUBSTITUTE(SUBSTITUTE(SUBSTITUTE(SUBSTITUTE(SUBSTITUTE(SUBSTITUTE(SUBSTITUTE(INDEX(Templates!$C$2:$C$5,P120),"{contact}",IF(E120="","there",E120)),"{client}",B120),"{invoice}",A120),"{amount}",TEXT(G120,"#,##0.00")),"{currency}",H120),"{due_date}",TEXT(I120,"d mmm yyyy")),"{days_overdue}",MAX(0,L120)),"{sender}",Settings!$B$2),"{business}",Settings!$B$3))</f>
        <v/>
      </c>
      <c r="O120" s="0" t="str">
        <f aca="false">IF(OR(C120="",C120="Call them"),"",SUBSTITUTE(SUBSTITUTE(SUBSTITUTE(SUBSTITUTE(SUBSTITUTE(SUBSTITUTE(SUBSTITUTE(SUBSTITUTE(SUBSTITUTE(INDEX(Templates!$D$2:$D$5,P120),"{contact}",IF(E120="","there",E120)),"{client}",B120),"{invoice}",A120),"{amount}",TEXT(G120,"#,##0.00")),"{currency}",H120),"{due_date}",TEXT(I120,"d mmm yyyy")),"{days_overdue}",MAX(0,L120)),"{sender}",Settings!$B$2),"{business}",Settings!$B$3))</f>
        <v/>
      </c>
      <c r="P120" s="19" t="n">
        <f aca="false">IF(OR(A120="",J120&lt;&gt;"Unpaid",I120=""),0,IF(L120&gt;=Settings!$B$8,4,IF(L120&gt;=Settings!$B$7,3,IF(L120&gt;=0,2,IF(L120&gt;=-Settings!$B$6,1,0)))))</f>
        <v>0</v>
      </c>
    </row>
    <row r="121" customFormat="false" ht="15" hidden="false" customHeight="false" outlineLevel="0" collapsed="false">
      <c r="A121" s="17"/>
      <c r="B121" s="17"/>
      <c r="C121" s="13" t="str">
        <f aca="false">IF(P121=0,"",IF(P121&gt;IFERROR(MATCH(K121,Templates!$A$2:$A$5,0),0),INDEX(Templates!$A$2:$A$5,P121),IF(AND(P121=4,L121&gt;=Settings!$B$8+7),"Call them","")))</f>
        <v/>
      </c>
      <c r="D121" s="14" t="str">
        <f aca="false">IF(N121="","",HYPERLINK(IF(Settings!$B$4="Gmail","https://mail.google.com/mail/?"&amp;IF(Settings!$B$5="","","authuser="&amp;_xlfn.ENCODEURL(Settings!$B$5)&amp;"&amp;")&amp;"view=cm&amp;fs=1&amp;to="&amp;_xlfn.ENCODEURL(F121)&amp;"&amp;su="&amp;_xlfn.ENCODEURL(N121)&amp;"&amp;body="&amp;_xlfn.ENCODEURL(O121),"mailto:"&amp;F121&amp;"?subject="&amp;_xlfn.ENCODEURL(N121)&amp;"&amp;body="&amp;_xlfn.ENCODEURL(O121)),"Write email"))</f>
        <v/>
      </c>
      <c r="E121" s="17"/>
      <c r="F121" s="17"/>
      <c r="G121" s="20"/>
      <c r="H121" s="17"/>
      <c r="I121" s="21"/>
      <c r="J121" s="17"/>
      <c r="K121" s="17"/>
      <c r="L121" s="18" t="str">
        <f aca="true">IF(OR(I121="",J121&lt;&gt;"Unpaid"),"",TODAY()-I121)</f>
        <v/>
      </c>
      <c r="M121" s="17"/>
      <c r="N121" s="0" t="str">
        <f aca="false">IF(OR(C121="",C121="Call them"),"",SUBSTITUTE(SUBSTITUTE(SUBSTITUTE(SUBSTITUTE(SUBSTITUTE(SUBSTITUTE(SUBSTITUTE(SUBSTITUTE(SUBSTITUTE(INDEX(Templates!$C$2:$C$5,P121),"{contact}",IF(E121="","there",E121)),"{client}",B121),"{invoice}",A121),"{amount}",TEXT(G121,"#,##0.00")),"{currency}",H121),"{due_date}",TEXT(I121,"d mmm yyyy")),"{days_overdue}",MAX(0,L121)),"{sender}",Settings!$B$2),"{business}",Settings!$B$3))</f>
        <v/>
      </c>
      <c r="O121" s="0" t="str">
        <f aca="false">IF(OR(C121="",C121="Call them"),"",SUBSTITUTE(SUBSTITUTE(SUBSTITUTE(SUBSTITUTE(SUBSTITUTE(SUBSTITUTE(SUBSTITUTE(SUBSTITUTE(SUBSTITUTE(INDEX(Templates!$D$2:$D$5,P121),"{contact}",IF(E121="","there",E121)),"{client}",B121),"{invoice}",A121),"{amount}",TEXT(G121,"#,##0.00")),"{currency}",H121),"{due_date}",TEXT(I121,"d mmm yyyy")),"{days_overdue}",MAX(0,L121)),"{sender}",Settings!$B$2),"{business}",Settings!$B$3))</f>
        <v/>
      </c>
      <c r="P121" s="19" t="n">
        <f aca="false">IF(OR(A121="",J121&lt;&gt;"Unpaid",I121=""),0,IF(L121&gt;=Settings!$B$8,4,IF(L121&gt;=Settings!$B$7,3,IF(L121&gt;=0,2,IF(L121&gt;=-Settings!$B$6,1,0)))))</f>
        <v>0</v>
      </c>
    </row>
    <row r="122" customFormat="false" ht="15" hidden="false" customHeight="false" outlineLevel="0" collapsed="false">
      <c r="A122" s="17"/>
      <c r="B122" s="17"/>
      <c r="C122" s="13" t="str">
        <f aca="false">IF(P122=0,"",IF(P122&gt;IFERROR(MATCH(K122,Templates!$A$2:$A$5,0),0),INDEX(Templates!$A$2:$A$5,P122),IF(AND(P122=4,L122&gt;=Settings!$B$8+7),"Call them","")))</f>
        <v/>
      </c>
      <c r="D122" s="14" t="str">
        <f aca="false">IF(N122="","",HYPERLINK(IF(Settings!$B$4="Gmail","https://mail.google.com/mail/?"&amp;IF(Settings!$B$5="","","authuser="&amp;_xlfn.ENCODEURL(Settings!$B$5)&amp;"&amp;")&amp;"view=cm&amp;fs=1&amp;to="&amp;_xlfn.ENCODEURL(F122)&amp;"&amp;su="&amp;_xlfn.ENCODEURL(N122)&amp;"&amp;body="&amp;_xlfn.ENCODEURL(O122),"mailto:"&amp;F122&amp;"?subject="&amp;_xlfn.ENCODEURL(N122)&amp;"&amp;body="&amp;_xlfn.ENCODEURL(O122)),"Write email"))</f>
        <v/>
      </c>
      <c r="E122" s="17"/>
      <c r="F122" s="17"/>
      <c r="G122" s="20"/>
      <c r="H122" s="17"/>
      <c r="I122" s="21"/>
      <c r="J122" s="17"/>
      <c r="K122" s="17"/>
      <c r="L122" s="18" t="str">
        <f aca="true">IF(OR(I122="",J122&lt;&gt;"Unpaid"),"",TODAY()-I122)</f>
        <v/>
      </c>
      <c r="M122" s="17"/>
      <c r="N122" s="0" t="str">
        <f aca="false">IF(OR(C122="",C122="Call them"),"",SUBSTITUTE(SUBSTITUTE(SUBSTITUTE(SUBSTITUTE(SUBSTITUTE(SUBSTITUTE(SUBSTITUTE(SUBSTITUTE(SUBSTITUTE(INDEX(Templates!$C$2:$C$5,P122),"{contact}",IF(E122="","there",E122)),"{client}",B122),"{invoice}",A122),"{amount}",TEXT(G122,"#,##0.00")),"{currency}",H122),"{due_date}",TEXT(I122,"d mmm yyyy")),"{days_overdue}",MAX(0,L122)),"{sender}",Settings!$B$2),"{business}",Settings!$B$3))</f>
        <v/>
      </c>
      <c r="O122" s="0" t="str">
        <f aca="false">IF(OR(C122="",C122="Call them"),"",SUBSTITUTE(SUBSTITUTE(SUBSTITUTE(SUBSTITUTE(SUBSTITUTE(SUBSTITUTE(SUBSTITUTE(SUBSTITUTE(SUBSTITUTE(INDEX(Templates!$D$2:$D$5,P122),"{contact}",IF(E122="","there",E122)),"{client}",B122),"{invoice}",A122),"{amount}",TEXT(G122,"#,##0.00")),"{currency}",H122),"{due_date}",TEXT(I122,"d mmm yyyy")),"{days_overdue}",MAX(0,L122)),"{sender}",Settings!$B$2),"{business}",Settings!$B$3))</f>
        <v/>
      </c>
      <c r="P122" s="19" t="n">
        <f aca="false">IF(OR(A122="",J122&lt;&gt;"Unpaid",I122=""),0,IF(L122&gt;=Settings!$B$8,4,IF(L122&gt;=Settings!$B$7,3,IF(L122&gt;=0,2,IF(L122&gt;=-Settings!$B$6,1,0)))))</f>
        <v>0</v>
      </c>
    </row>
    <row r="123" customFormat="false" ht="15" hidden="false" customHeight="false" outlineLevel="0" collapsed="false">
      <c r="A123" s="17"/>
      <c r="B123" s="17"/>
      <c r="C123" s="13" t="str">
        <f aca="false">IF(P123=0,"",IF(P123&gt;IFERROR(MATCH(K123,Templates!$A$2:$A$5,0),0),INDEX(Templates!$A$2:$A$5,P123),IF(AND(P123=4,L123&gt;=Settings!$B$8+7),"Call them","")))</f>
        <v/>
      </c>
      <c r="D123" s="14" t="str">
        <f aca="false">IF(N123="","",HYPERLINK(IF(Settings!$B$4="Gmail","https://mail.google.com/mail/?"&amp;IF(Settings!$B$5="","","authuser="&amp;_xlfn.ENCODEURL(Settings!$B$5)&amp;"&amp;")&amp;"view=cm&amp;fs=1&amp;to="&amp;_xlfn.ENCODEURL(F123)&amp;"&amp;su="&amp;_xlfn.ENCODEURL(N123)&amp;"&amp;body="&amp;_xlfn.ENCODEURL(O123),"mailto:"&amp;F123&amp;"?subject="&amp;_xlfn.ENCODEURL(N123)&amp;"&amp;body="&amp;_xlfn.ENCODEURL(O123)),"Write email"))</f>
        <v/>
      </c>
      <c r="E123" s="17"/>
      <c r="F123" s="17"/>
      <c r="G123" s="20"/>
      <c r="H123" s="17"/>
      <c r="I123" s="21"/>
      <c r="J123" s="17"/>
      <c r="K123" s="17"/>
      <c r="L123" s="18" t="str">
        <f aca="true">IF(OR(I123="",J123&lt;&gt;"Unpaid"),"",TODAY()-I123)</f>
        <v/>
      </c>
      <c r="M123" s="17"/>
      <c r="N123" s="0" t="str">
        <f aca="false">IF(OR(C123="",C123="Call them"),"",SUBSTITUTE(SUBSTITUTE(SUBSTITUTE(SUBSTITUTE(SUBSTITUTE(SUBSTITUTE(SUBSTITUTE(SUBSTITUTE(SUBSTITUTE(INDEX(Templates!$C$2:$C$5,P123),"{contact}",IF(E123="","there",E123)),"{client}",B123),"{invoice}",A123),"{amount}",TEXT(G123,"#,##0.00")),"{currency}",H123),"{due_date}",TEXT(I123,"d mmm yyyy")),"{days_overdue}",MAX(0,L123)),"{sender}",Settings!$B$2),"{business}",Settings!$B$3))</f>
        <v/>
      </c>
      <c r="O123" s="0" t="str">
        <f aca="false">IF(OR(C123="",C123="Call them"),"",SUBSTITUTE(SUBSTITUTE(SUBSTITUTE(SUBSTITUTE(SUBSTITUTE(SUBSTITUTE(SUBSTITUTE(SUBSTITUTE(SUBSTITUTE(INDEX(Templates!$D$2:$D$5,P123),"{contact}",IF(E123="","there",E123)),"{client}",B123),"{invoice}",A123),"{amount}",TEXT(G123,"#,##0.00")),"{currency}",H123),"{due_date}",TEXT(I123,"d mmm yyyy")),"{days_overdue}",MAX(0,L123)),"{sender}",Settings!$B$2),"{business}",Settings!$B$3))</f>
        <v/>
      </c>
      <c r="P123" s="19" t="n">
        <f aca="false">IF(OR(A123="",J123&lt;&gt;"Unpaid",I123=""),0,IF(L123&gt;=Settings!$B$8,4,IF(L123&gt;=Settings!$B$7,3,IF(L123&gt;=0,2,IF(L123&gt;=-Settings!$B$6,1,0)))))</f>
        <v>0</v>
      </c>
    </row>
    <row r="124" customFormat="false" ht="15" hidden="false" customHeight="false" outlineLevel="0" collapsed="false">
      <c r="A124" s="17"/>
      <c r="B124" s="17"/>
      <c r="C124" s="13" t="str">
        <f aca="false">IF(P124=0,"",IF(P124&gt;IFERROR(MATCH(K124,Templates!$A$2:$A$5,0),0),INDEX(Templates!$A$2:$A$5,P124),IF(AND(P124=4,L124&gt;=Settings!$B$8+7),"Call them","")))</f>
        <v/>
      </c>
      <c r="D124" s="14" t="str">
        <f aca="false">IF(N124="","",HYPERLINK(IF(Settings!$B$4="Gmail","https://mail.google.com/mail/?"&amp;IF(Settings!$B$5="","","authuser="&amp;_xlfn.ENCODEURL(Settings!$B$5)&amp;"&amp;")&amp;"view=cm&amp;fs=1&amp;to="&amp;_xlfn.ENCODEURL(F124)&amp;"&amp;su="&amp;_xlfn.ENCODEURL(N124)&amp;"&amp;body="&amp;_xlfn.ENCODEURL(O124),"mailto:"&amp;F124&amp;"?subject="&amp;_xlfn.ENCODEURL(N124)&amp;"&amp;body="&amp;_xlfn.ENCODEURL(O124)),"Write email"))</f>
        <v/>
      </c>
      <c r="E124" s="17"/>
      <c r="F124" s="17"/>
      <c r="G124" s="20"/>
      <c r="H124" s="17"/>
      <c r="I124" s="21"/>
      <c r="J124" s="17"/>
      <c r="K124" s="17"/>
      <c r="L124" s="18" t="str">
        <f aca="true">IF(OR(I124="",J124&lt;&gt;"Unpaid"),"",TODAY()-I124)</f>
        <v/>
      </c>
      <c r="M124" s="17"/>
      <c r="N124" s="0" t="str">
        <f aca="false">IF(OR(C124="",C124="Call them"),"",SUBSTITUTE(SUBSTITUTE(SUBSTITUTE(SUBSTITUTE(SUBSTITUTE(SUBSTITUTE(SUBSTITUTE(SUBSTITUTE(SUBSTITUTE(INDEX(Templates!$C$2:$C$5,P124),"{contact}",IF(E124="","there",E124)),"{client}",B124),"{invoice}",A124),"{amount}",TEXT(G124,"#,##0.00")),"{currency}",H124),"{due_date}",TEXT(I124,"d mmm yyyy")),"{days_overdue}",MAX(0,L124)),"{sender}",Settings!$B$2),"{business}",Settings!$B$3))</f>
        <v/>
      </c>
      <c r="O124" s="0" t="str">
        <f aca="false">IF(OR(C124="",C124="Call them"),"",SUBSTITUTE(SUBSTITUTE(SUBSTITUTE(SUBSTITUTE(SUBSTITUTE(SUBSTITUTE(SUBSTITUTE(SUBSTITUTE(SUBSTITUTE(INDEX(Templates!$D$2:$D$5,P124),"{contact}",IF(E124="","there",E124)),"{client}",B124),"{invoice}",A124),"{amount}",TEXT(G124,"#,##0.00")),"{currency}",H124),"{due_date}",TEXT(I124,"d mmm yyyy")),"{days_overdue}",MAX(0,L124)),"{sender}",Settings!$B$2),"{business}",Settings!$B$3))</f>
        <v/>
      </c>
      <c r="P124" s="19" t="n">
        <f aca="false">IF(OR(A124="",J124&lt;&gt;"Unpaid",I124=""),0,IF(L124&gt;=Settings!$B$8,4,IF(L124&gt;=Settings!$B$7,3,IF(L124&gt;=0,2,IF(L124&gt;=-Settings!$B$6,1,0)))))</f>
        <v>0</v>
      </c>
    </row>
    <row r="125" customFormat="false" ht="15" hidden="false" customHeight="false" outlineLevel="0" collapsed="false">
      <c r="A125" s="17"/>
      <c r="B125" s="17"/>
      <c r="C125" s="13" t="str">
        <f aca="false">IF(P125=0,"",IF(P125&gt;IFERROR(MATCH(K125,Templates!$A$2:$A$5,0),0),INDEX(Templates!$A$2:$A$5,P125),IF(AND(P125=4,L125&gt;=Settings!$B$8+7),"Call them","")))</f>
        <v/>
      </c>
      <c r="D125" s="14" t="str">
        <f aca="false">IF(N125="","",HYPERLINK(IF(Settings!$B$4="Gmail","https://mail.google.com/mail/?"&amp;IF(Settings!$B$5="","","authuser="&amp;_xlfn.ENCODEURL(Settings!$B$5)&amp;"&amp;")&amp;"view=cm&amp;fs=1&amp;to="&amp;_xlfn.ENCODEURL(F125)&amp;"&amp;su="&amp;_xlfn.ENCODEURL(N125)&amp;"&amp;body="&amp;_xlfn.ENCODEURL(O125),"mailto:"&amp;F125&amp;"?subject="&amp;_xlfn.ENCODEURL(N125)&amp;"&amp;body="&amp;_xlfn.ENCODEURL(O125)),"Write email"))</f>
        <v/>
      </c>
      <c r="E125" s="17"/>
      <c r="F125" s="17"/>
      <c r="G125" s="20"/>
      <c r="H125" s="17"/>
      <c r="I125" s="21"/>
      <c r="J125" s="17"/>
      <c r="K125" s="17"/>
      <c r="L125" s="18" t="str">
        <f aca="true">IF(OR(I125="",J125&lt;&gt;"Unpaid"),"",TODAY()-I125)</f>
        <v/>
      </c>
      <c r="M125" s="17"/>
      <c r="N125" s="0" t="str">
        <f aca="false">IF(OR(C125="",C125="Call them"),"",SUBSTITUTE(SUBSTITUTE(SUBSTITUTE(SUBSTITUTE(SUBSTITUTE(SUBSTITUTE(SUBSTITUTE(SUBSTITUTE(SUBSTITUTE(INDEX(Templates!$C$2:$C$5,P125),"{contact}",IF(E125="","there",E125)),"{client}",B125),"{invoice}",A125),"{amount}",TEXT(G125,"#,##0.00")),"{currency}",H125),"{due_date}",TEXT(I125,"d mmm yyyy")),"{days_overdue}",MAX(0,L125)),"{sender}",Settings!$B$2),"{business}",Settings!$B$3))</f>
        <v/>
      </c>
      <c r="O125" s="0" t="str">
        <f aca="false">IF(OR(C125="",C125="Call them"),"",SUBSTITUTE(SUBSTITUTE(SUBSTITUTE(SUBSTITUTE(SUBSTITUTE(SUBSTITUTE(SUBSTITUTE(SUBSTITUTE(SUBSTITUTE(INDEX(Templates!$D$2:$D$5,P125),"{contact}",IF(E125="","there",E125)),"{client}",B125),"{invoice}",A125),"{amount}",TEXT(G125,"#,##0.00")),"{currency}",H125),"{due_date}",TEXT(I125,"d mmm yyyy")),"{days_overdue}",MAX(0,L125)),"{sender}",Settings!$B$2),"{business}",Settings!$B$3))</f>
        <v/>
      </c>
      <c r="P125" s="19" t="n">
        <f aca="false">IF(OR(A125="",J125&lt;&gt;"Unpaid",I125=""),0,IF(L125&gt;=Settings!$B$8,4,IF(L125&gt;=Settings!$B$7,3,IF(L125&gt;=0,2,IF(L125&gt;=-Settings!$B$6,1,0)))))</f>
        <v>0</v>
      </c>
    </row>
    <row r="126" customFormat="false" ht="15" hidden="false" customHeight="false" outlineLevel="0" collapsed="false">
      <c r="A126" s="17"/>
      <c r="B126" s="17"/>
      <c r="C126" s="13" t="str">
        <f aca="false">IF(P126=0,"",IF(P126&gt;IFERROR(MATCH(K126,Templates!$A$2:$A$5,0),0),INDEX(Templates!$A$2:$A$5,P126),IF(AND(P126=4,L126&gt;=Settings!$B$8+7),"Call them","")))</f>
        <v/>
      </c>
      <c r="D126" s="14" t="str">
        <f aca="false">IF(N126="","",HYPERLINK(IF(Settings!$B$4="Gmail","https://mail.google.com/mail/?"&amp;IF(Settings!$B$5="","","authuser="&amp;_xlfn.ENCODEURL(Settings!$B$5)&amp;"&amp;")&amp;"view=cm&amp;fs=1&amp;to="&amp;_xlfn.ENCODEURL(F126)&amp;"&amp;su="&amp;_xlfn.ENCODEURL(N126)&amp;"&amp;body="&amp;_xlfn.ENCODEURL(O126),"mailto:"&amp;F126&amp;"?subject="&amp;_xlfn.ENCODEURL(N126)&amp;"&amp;body="&amp;_xlfn.ENCODEURL(O126)),"Write email"))</f>
        <v/>
      </c>
      <c r="E126" s="17"/>
      <c r="F126" s="17"/>
      <c r="G126" s="20"/>
      <c r="H126" s="17"/>
      <c r="I126" s="21"/>
      <c r="J126" s="17"/>
      <c r="K126" s="17"/>
      <c r="L126" s="18" t="str">
        <f aca="true">IF(OR(I126="",J126&lt;&gt;"Unpaid"),"",TODAY()-I126)</f>
        <v/>
      </c>
      <c r="M126" s="17"/>
      <c r="N126" s="0" t="str">
        <f aca="false">IF(OR(C126="",C126="Call them"),"",SUBSTITUTE(SUBSTITUTE(SUBSTITUTE(SUBSTITUTE(SUBSTITUTE(SUBSTITUTE(SUBSTITUTE(SUBSTITUTE(SUBSTITUTE(INDEX(Templates!$C$2:$C$5,P126),"{contact}",IF(E126="","there",E126)),"{client}",B126),"{invoice}",A126),"{amount}",TEXT(G126,"#,##0.00")),"{currency}",H126),"{due_date}",TEXT(I126,"d mmm yyyy")),"{days_overdue}",MAX(0,L126)),"{sender}",Settings!$B$2),"{business}",Settings!$B$3))</f>
        <v/>
      </c>
      <c r="O126" s="0" t="str">
        <f aca="false">IF(OR(C126="",C126="Call them"),"",SUBSTITUTE(SUBSTITUTE(SUBSTITUTE(SUBSTITUTE(SUBSTITUTE(SUBSTITUTE(SUBSTITUTE(SUBSTITUTE(SUBSTITUTE(INDEX(Templates!$D$2:$D$5,P126),"{contact}",IF(E126="","there",E126)),"{client}",B126),"{invoice}",A126),"{amount}",TEXT(G126,"#,##0.00")),"{currency}",H126),"{due_date}",TEXT(I126,"d mmm yyyy")),"{days_overdue}",MAX(0,L126)),"{sender}",Settings!$B$2),"{business}",Settings!$B$3))</f>
        <v/>
      </c>
      <c r="P126" s="19" t="n">
        <f aca="false">IF(OR(A126="",J126&lt;&gt;"Unpaid",I126=""),0,IF(L126&gt;=Settings!$B$8,4,IF(L126&gt;=Settings!$B$7,3,IF(L126&gt;=0,2,IF(L126&gt;=-Settings!$B$6,1,0)))))</f>
        <v>0</v>
      </c>
    </row>
    <row r="127" customFormat="false" ht="15" hidden="false" customHeight="false" outlineLevel="0" collapsed="false">
      <c r="A127" s="17"/>
      <c r="B127" s="17"/>
      <c r="C127" s="13" t="str">
        <f aca="false">IF(P127=0,"",IF(P127&gt;IFERROR(MATCH(K127,Templates!$A$2:$A$5,0),0),INDEX(Templates!$A$2:$A$5,P127),IF(AND(P127=4,L127&gt;=Settings!$B$8+7),"Call them","")))</f>
        <v/>
      </c>
      <c r="D127" s="14" t="str">
        <f aca="false">IF(N127="","",HYPERLINK(IF(Settings!$B$4="Gmail","https://mail.google.com/mail/?"&amp;IF(Settings!$B$5="","","authuser="&amp;_xlfn.ENCODEURL(Settings!$B$5)&amp;"&amp;")&amp;"view=cm&amp;fs=1&amp;to="&amp;_xlfn.ENCODEURL(F127)&amp;"&amp;su="&amp;_xlfn.ENCODEURL(N127)&amp;"&amp;body="&amp;_xlfn.ENCODEURL(O127),"mailto:"&amp;F127&amp;"?subject="&amp;_xlfn.ENCODEURL(N127)&amp;"&amp;body="&amp;_xlfn.ENCODEURL(O127)),"Write email"))</f>
        <v/>
      </c>
      <c r="E127" s="17"/>
      <c r="F127" s="17"/>
      <c r="G127" s="20"/>
      <c r="H127" s="17"/>
      <c r="I127" s="21"/>
      <c r="J127" s="17"/>
      <c r="K127" s="17"/>
      <c r="L127" s="18" t="str">
        <f aca="true">IF(OR(I127="",J127&lt;&gt;"Unpaid"),"",TODAY()-I127)</f>
        <v/>
      </c>
      <c r="M127" s="17"/>
      <c r="N127" s="0" t="str">
        <f aca="false">IF(OR(C127="",C127="Call them"),"",SUBSTITUTE(SUBSTITUTE(SUBSTITUTE(SUBSTITUTE(SUBSTITUTE(SUBSTITUTE(SUBSTITUTE(SUBSTITUTE(SUBSTITUTE(INDEX(Templates!$C$2:$C$5,P127),"{contact}",IF(E127="","there",E127)),"{client}",B127),"{invoice}",A127),"{amount}",TEXT(G127,"#,##0.00")),"{currency}",H127),"{due_date}",TEXT(I127,"d mmm yyyy")),"{days_overdue}",MAX(0,L127)),"{sender}",Settings!$B$2),"{business}",Settings!$B$3))</f>
        <v/>
      </c>
      <c r="O127" s="0" t="str">
        <f aca="false">IF(OR(C127="",C127="Call them"),"",SUBSTITUTE(SUBSTITUTE(SUBSTITUTE(SUBSTITUTE(SUBSTITUTE(SUBSTITUTE(SUBSTITUTE(SUBSTITUTE(SUBSTITUTE(INDEX(Templates!$D$2:$D$5,P127),"{contact}",IF(E127="","there",E127)),"{client}",B127),"{invoice}",A127),"{amount}",TEXT(G127,"#,##0.00")),"{currency}",H127),"{due_date}",TEXT(I127,"d mmm yyyy")),"{days_overdue}",MAX(0,L127)),"{sender}",Settings!$B$2),"{business}",Settings!$B$3))</f>
        <v/>
      </c>
      <c r="P127" s="19" t="n">
        <f aca="false">IF(OR(A127="",J127&lt;&gt;"Unpaid",I127=""),0,IF(L127&gt;=Settings!$B$8,4,IF(L127&gt;=Settings!$B$7,3,IF(L127&gt;=0,2,IF(L127&gt;=-Settings!$B$6,1,0)))))</f>
        <v>0</v>
      </c>
    </row>
    <row r="128" customFormat="false" ht="15" hidden="false" customHeight="false" outlineLevel="0" collapsed="false">
      <c r="A128" s="17"/>
      <c r="B128" s="17"/>
      <c r="C128" s="13" t="str">
        <f aca="false">IF(P128=0,"",IF(P128&gt;IFERROR(MATCH(K128,Templates!$A$2:$A$5,0),0),INDEX(Templates!$A$2:$A$5,P128),IF(AND(P128=4,L128&gt;=Settings!$B$8+7),"Call them","")))</f>
        <v/>
      </c>
      <c r="D128" s="14" t="str">
        <f aca="false">IF(N128="","",HYPERLINK(IF(Settings!$B$4="Gmail","https://mail.google.com/mail/?"&amp;IF(Settings!$B$5="","","authuser="&amp;_xlfn.ENCODEURL(Settings!$B$5)&amp;"&amp;")&amp;"view=cm&amp;fs=1&amp;to="&amp;_xlfn.ENCODEURL(F128)&amp;"&amp;su="&amp;_xlfn.ENCODEURL(N128)&amp;"&amp;body="&amp;_xlfn.ENCODEURL(O128),"mailto:"&amp;F128&amp;"?subject="&amp;_xlfn.ENCODEURL(N128)&amp;"&amp;body="&amp;_xlfn.ENCODEURL(O128)),"Write email"))</f>
        <v/>
      </c>
      <c r="E128" s="17"/>
      <c r="F128" s="17"/>
      <c r="G128" s="20"/>
      <c r="H128" s="17"/>
      <c r="I128" s="21"/>
      <c r="J128" s="17"/>
      <c r="K128" s="17"/>
      <c r="L128" s="18" t="str">
        <f aca="true">IF(OR(I128="",J128&lt;&gt;"Unpaid"),"",TODAY()-I128)</f>
        <v/>
      </c>
      <c r="M128" s="17"/>
      <c r="N128" s="0" t="str">
        <f aca="false">IF(OR(C128="",C128="Call them"),"",SUBSTITUTE(SUBSTITUTE(SUBSTITUTE(SUBSTITUTE(SUBSTITUTE(SUBSTITUTE(SUBSTITUTE(SUBSTITUTE(SUBSTITUTE(INDEX(Templates!$C$2:$C$5,P128),"{contact}",IF(E128="","there",E128)),"{client}",B128),"{invoice}",A128),"{amount}",TEXT(G128,"#,##0.00")),"{currency}",H128),"{due_date}",TEXT(I128,"d mmm yyyy")),"{days_overdue}",MAX(0,L128)),"{sender}",Settings!$B$2),"{business}",Settings!$B$3))</f>
        <v/>
      </c>
      <c r="O128" s="0" t="str">
        <f aca="false">IF(OR(C128="",C128="Call them"),"",SUBSTITUTE(SUBSTITUTE(SUBSTITUTE(SUBSTITUTE(SUBSTITUTE(SUBSTITUTE(SUBSTITUTE(SUBSTITUTE(SUBSTITUTE(INDEX(Templates!$D$2:$D$5,P128),"{contact}",IF(E128="","there",E128)),"{client}",B128),"{invoice}",A128),"{amount}",TEXT(G128,"#,##0.00")),"{currency}",H128),"{due_date}",TEXT(I128,"d mmm yyyy")),"{days_overdue}",MAX(0,L128)),"{sender}",Settings!$B$2),"{business}",Settings!$B$3))</f>
        <v/>
      </c>
      <c r="P128" s="19" t="n">
        <f aca="false">IF(OR(A128="",J128&lt;&gt;"Unpaid",I128=""),0,IF(L128&gt;=Settings!$B$8,4,IF(L128&gt;=Settings!$B$7,3,IF(L128&gt;=0,2,IF(L128&gt;=-Settings!$B$6,1,0)))))</f>
        <v>0</v>
      </c>
    </row>
    <row r="129" customFormat="false" ht="15" hidden="false" customHeight="false" outlineLevel="0" collapsed="false">
      <c r="A129" s="17"/>
      <c r="B129" s="17"/>
      <c r="C129" s="13" t="str">
        <f aca="false">IF(P129=0,"",IF(P129&gt;IFERROR(MATCH(K129,Templates!$A$2:$A$5,0),0),INDEX(Templates!$A$2:$A$5,P129),IF(AND(P129=4,L129&gt;=Settings!$B$8+7),"Call them","")))</f>
        <v/>
      </c>
      <c r="D129" s="14" t="str">
        <f aca="false">IF(N129="","",HYPERLINK(IF(Settings!$B$4="Gmail","https://mail.google.com/mail/?"&amp;IF(Settings!$B$5="","","authuser="&amp;_xlfn.ENCODEURL(Settings!$B$5)&amp;"&amp;")&amp;"view=cm&amp;fs=1&amp;to="&amp;_xlfn.ENCODEURL(F129)&amp;"&amp;su="&amp;_xlfn.ENCODEURL(N129)&amp;"&amp;body="&amp;_xlfn.ENCODEURL(O129),"mailto:"&amp;F129&amp;"?subject="&amp;_xlfn.ENCODEURL(N129)&amp;"&amp;body="&amp;_xlfn.ENCODEURL(O129)),"Write email"))</f>
        <v/>
      </c>
      <c r="E129" s="17"/>
      <c r="F129" s="17"/>
      <c r="G129" s="20"/>
      <c r="H129" s="17"/>
      <c r="I129" s="21"/>
      <c r="J129" s="17"/>
      <c r="K129" s="17"/>
      <c r="L129" s="18" t="str">
        <f aca="true">IF(OR(I129="",J129&lt;&gt;"Unpaid"),"",TODAY()-I129)</f>
        <v/>
      </c>
      <c r="M129" s="17"/>
      <c r="N129" s="0" t="str">
        <f aca="false">IF(OR(C129="",C129="Call them"),"",SUBSTITUTE(SUBSTITUTE(SUBSTITUTE(SUBSTITUTE(SUBSTITUTE(SUBSTITUTE(SUBSTITUTE(SUBSTITUTE(SUBSTITUTE(INDEX(Templates!$C$2:$C$5,P129),"{contact}",IF(E129="","there",E129)),"{client}",B129),"{invoice}",A129),"{amount}",TEXT(G129,"#,##0.00")),"{currency}",H129),"{due_date}",TEXT(I129,"d mmm yyyy")),"{days_overdue}",MAX(0,L129)),"{sender}",Settings!$B$2),"{business}",Settings!$B$3))</f>
        <v/>
      </c>
      <c r="O129" s="0" t="str">
        <f aca="false">IF(OR(C129="",C129="Call them"),"",SUBSTITUTE(SUBSTITUTE(SUBSTITUTE(SUBSTITUTE(SUBSTITUTE(SUBSTITUTE(SUBSTITUTE(SUBSTITUTE(SUBSTITUTE(INDEX(Templates!$D$2:$D$5,P129),"{contact}",IF(E129="","there",E129)),"{client}",B129),"{invoice}",A129),"{amount}",TEXT(G129,"#,##0.00")),"{currency}",H129),"{due_date}",TEXT(I129,"d mmm yyyy")),"{days_overdue}",MAX(0,L129)),"{sender}",Settings!$B$2),"{business}",Settings!$B$3))</f>
        <v/>
      </c>
      <c r="P129" s="19" t="n">
        <f aca="false">IF(OR(A129="",J129&lt;&gt;"Unpaid",I129=""),0,IF(L129&gt;=Settings!$B$8,4,IF(L129&gt;=Settings!$B$7,3,IF(L129&gt;=0,2,IF(L129&gt;=-Settings!$B$6,1,0)))))</f>
        <v>0</v>
      </c>
    </row>
    <row r="130" customFormat="false" ht="15" hidden="false" customHeight="false" outlineLevel="0" collapsed="false">
      <c r="A130" s="17"/>
      <c r="B130" s="17"/>
      <c r="C130" s="13" t="str">
        <f aca="false">IF(P130=0,"",IF(P130&gt;IFERROR(MATCH(K130,Templates!$A$2:$A$5,0),0),INDEX(Templates!$A$2:$A$5,P130),IF(AND(P130=4,L130&gt;=Settings!$B$8+7),"Call them","")))</f>
        <v/>
      </c>
      <c r="D130" s="14" t="str">
        <f aca="false">IF(N130="","",HYPERLINK(IF(Settings!$B$4="Gmail","https://mail.google.com/mail/?"&amp;IF(Settings!$B$5="","","authuser="&amp;_xlfn.ENCODEURL(Settings!$B$5)&amp;"&amp;")&amp;"view=cm&amp;fs=1&amp;to="&amp;_xlfn.ENCODEURL(F130)&amp;"&amp;su="&amp;_xlfn.ENCODEURL(N130)&amp;"&amp;body="&amp;_xlfn.ENCODEURL(O130),"mailto:"&amp;F130&amp;"?subject="&amp;_xlfn.ENCODEURL(N130)&amp;"&amp;body="&amp;_xlfn.ENCODEURL(O130)),"Write email"))</f>
        <v/>
      </c>
      <c r="E130" s="17"/>
      <c r="F130" s="17"/>
      <c r="G130" s="20"/>
      <c r="H130" s="17"/>
      <c r="I130" s="21"/>
      <c r="J130" s="17"/>
      <c r="K130" s="17"/>
      <c r="L130" s="18" t="str">
        <f aca="true">IF(OR(I130="",J130&lt;&gt;"Unpaid"),"",TODAY()-I130)</f>
        <v/>
      </c>
      <c r="M130" s="17"/>
      <c r="N130" s="0" t="str">
        <f aca="false">IF(OR(C130="",C130="Call them"),"",SUBSTITUTE(SUBSTITUTE(SUBSTITUTE(SUBSTITUTE(SUBSTITUTE(SUBSTITUTE(SUBSTITUTE(SUBSTITUTE(SUBSTITUTE(INDEX(Templates!$C$2:$C$5,P130),"{contact}",IF(E130="","there",E130)),"{client}",B130),"{invoice}",A130),"{amount}",TEXT(G130,"#,##0.00")),"{currency}",H130),"{due_date}",TEXT(I130,"d mmm yyyy")),"{days_overdue}",MAX(0,L130)),"{sender}",Settings!$B$2),"{business}",Settings!$B$3))</f>
        <v/>
      </c>
      <c r="O130" s="0" t="str">
        <f aca="false">IF(OR(C130="",C130="Call them"),"",SUBSTITUTE(SUBSTITUTE(SUBSTITUTE(SUBSTITUTE(SUBSTITUTE(SUBSTITUTE(SUBSTITUTE(SUBSTITUTE(SUBSTITUTE(INDEX(Templates!$D$2:$D$5,P130),"{contact}",IF(E130="","there",E130)),"{client}",B130),"{invoice}",A130),"{amount}",TEXT(G130,"#,##0.00")),"{currency}",H130),"{due_date}",TEXT(I130,"d mmm yyyy")),"{days_overdue}",MAX(0,L130)),"{sender}",Settings!$B$2),"{business}",Settings!$B$3))</f>
        <v/>
      </c>
      <c r="P130" s="19" t="n">
        <f aca="false">IF(OR(A130="",J130&lt;&gt;"Unpaid",I130=""),0,IF(L130&gt;=Settings!$B$8,4,IF(L130&gt;=Settings!$B$7,3,IF(L130&gt;=0,2,IF(L130&gt;=-Settings!$B$6,1,0)))))</f>
        <v>0</v>
      </c>
    </row>
    <row r="131" customFormat="false" ht="15" hidden="false" customHeight="false" outlineLevel="0" collapsed="false">
      <c r="A131" s="17"/>
      <c r="B131" s="17"/>
      <c r="C131" s="13" t="str">
        <f aca="false">IF(P131=0,"",IF(P131&gt;IFERROR(MATCH(K131,Templates!$A$2:$A$5,0),0),INDEX(Templates!$A$2:$A$5,P131),IF(AND(P131=4,L131&gt;=Settings!$B$8+7),"Call them","")))</f>
        <v/>
      </c>
      <c r="D131" s="14" t="str">
        <f aca="false">IF(N131="","",HYPERLINK(IF(Settings!$B$4="Gmail","https://mail.google.com/mail/?"&amp;IF(Settings!$B$5="","","authuser="&amp;_xlfn.ENCODEURL(Settings!$B$5)&amp;"&amp;")&amp;"view=cm&amp;fs=1&amp;to="&amp;_xlfn.ENCODEURL(F131)&amp;"&amp;su="&amp;_xlfn.ENCODEURL(N131)&amp;"&amp;body="&amp;_xlfn.ENCODEURL(O131),"mailto:"&amp;F131&amp;"?subject="&amp;_xlfn.ENCODEURL(N131)&amp;"&amp;body="&amp;_xlfn.ENCODEURL(O131)),"Write email"))</f>
        <v/>
      </c>
      <c r="E131" s="17"/>
      <c r="F131" s="17"/>
      <c r="G131" s="20"/>
      <c r="H131" s="17"/>
      <c r="I131" s="21"/>
      <c r="J131" s="17"/>
      <c r="K131" s="17"/>
      <c r="L131" s="18" t="str">
        <f aca="true">IF(OR(I131="",J131&lt;&gt;"Unpaid"),"",TODAY()-I131)</f>
        <v/>
      </c>
      <c r="M131" s="17"/>
      <c r="N131" s="0" t="str">
        <f aca="false">IF(OR(C131="",C131="Call them"),"",SUBSTITUTE(SUBSTITUTE(SUBSTITUTE(SUBSTITUTE(SUBSTITUTE(SUBSTITUTE(SUBSTITUTE(SUBSTITUTE(SUBSTITUTE(INDEX(Templates!$C$2:$C$5,P131),"{contact}",IF(E131="","there",E131)),"{client}",B131),"{invoice}",A131),"{amount}",TEXT(G131,"#,##0.00")),"{currency}",H131),"{due_date}",TEXT(I131,"d mmm yyyy")),"{days_overdue}",MAX(0,L131)),"{sender}",Settings!$B$2),"{business}",Settings!$B$3))</f>
        <v/>
      </c>
      <c r="O131" s="0" t="str">
        <f aca="false">IF(OR(C131="",C131="Call them"),"",SUBSTITUTE(SUBSTITUTE(SUBSTITUTE(SUBSTITUTE(SUBSTITUTE(SUBSTITUTE(SUBSTITUTE(SUBSTITUTE(SUBSTITUTE(INDEX(Templates!$D$2:$D$5,P131),"{contact}",IF(E131="","there",E131)),"{client}",B131),"{invoice}",A131),"{amount}",TEXT(G131,"#,##0.00")),"{currency}",H131),"{due_date}",TEXT(I131,"d mmm yyyy")),"{days_overdue}",MAX(0,L131)),"{sender}",Settings!$B$2),"{business}",Settings!$B$3))</f>
        <v/>
      </c>
      <c r="P131" s="19" t="n">
        <f aca="false">IF(OR(A131="",J131&lt;&gt;"Unpaid",I131=""),0,IF(L131&gt;=Settings!$B$8,4,IF(L131&gt;=Settings!$B$7,3,IF(L131&gt;=0,2,IF(L131&gt;=-Settings!$B$6,1,0)))))</f>
        <v>0</v>
      </c>
    </row>
    <row r="132" customFormat="false" ht="15" hidden="false" customHeight="false" outlineLevel="0" collapsed="false">
      <c r="A132" s="17"/>
      <c r="B132" s="17"/>
      <c r="C132" s="13" t="str">
        <f aca="false">IF(P132=0,"",IF(P132&gt;IFERROR(MATCH(K132,Templates!$A$2:$A$5,0),0),INDEX(Templates!$A$2:$A$5,P132),IF(AND(P132=4,L132&gt;=Settings!$B$8+7),"Call them","")))</f>
        <v/>
      </c>
      <c r="D132" s="14" t="str">
        <f aca="false">IF(N132="","",HYPERLINK(IF(Settings!$B$4="Gmail","https://mail.google.com/mail/?"&amp;IF(Settings!$B$5="","","authuser="&amp;_xlfn.ENCODEURL(Settings!$B$5)&amp;"&amp;")&amp;"view=cm&amp;fs=1&amp;to="&amp;_xlfn.ENCODEURL(F132)&amp;"&amp;su="&amp;_xlfn.ENCODEURL(N132)&amp;"&amp;body="&amp;_xlfn.ENCODEURL(O132),"mailto:"&amp;F132&amp;"?subject="&amp;_xlfn.ENCODEURL(N132)&amp;"&amp;body="&amp;_xlfn.ENCODEURL(O132)),"Write email"))</f>
        <v/>
      </c>
      <c r="E132" s="17"/>
      <c r="F132" s="17"/>
      <c r="G132" s="20"/>
      <c r="H132" s="17"/>
      <c r="I132" s="21"/>
      <c r="J132" s="17"/>
      <c r="K132" s="17"/>
      <c r="L132" s="18" t="str">
        <f aca="true">IF(OR(I132="",J132&lt;&gt;"Unpaid"),"",TODAY()-I132)</f>
        <v/>
      </c>
      <c r="M132" s="17"/>
      <c r="N132" s="0" t="str">
        <f aca="false">IF(OR(C132="",C132="Call them"),"",SUBSTITUTE(SUBSTITUTE(SUBSTITUTE(SUBSTITUTE(SUBSTITUTE(SUBSTITUTE(SUBSTITUTE(SUBSTITUTE(SUBSTITUTE(INDEX(Templates!$C$2:$C$5,P132),"{contact}",IF(E132="","there",E132)),"{client}",B132),"{invoice}",A132),"{amount}",TEXT(G132,"#,##0.00")),"{currency}",H132),"{due_date}",TEXT(I132,"d mmm yyyy")),"{days_overdue}",MAX(0,L132)),"{sender}",Settings!$B$2),"{business}",Settings!$B$3))</f>
        <v/>
      </c>
      <c r="O132" s="0" t="str">
        <f aca="false">IF(OR(C132="",C132="Call them"),"",SUBSTITUTE(SUBSTITUTE(SUBSTITUTE(SUBSTITUTE(SUBSTITUTE(SUBSTITUTE(SUBSTITUTE(SUBSTITUTE(SUBSTITUTE(INDEX(Templates!$D$2:$D$5,P132),"{contact}",IF(E132="","there",E132)),"{client}",B132),"{invoice}",A132),"{amount}",TEXT(G132,"#,##0.00")),"{currency}",H132),"{due_date}",TEXT(I132,"d mmm yyyy")),"{days_overdue}",MAX(0,L132)),"{sender}",Settings!$B$2),"{business}",Settings!$B$3))</f>
        <v/>
      </c>
      <c r="P132" s="19" t="n">
        <f aca="false">IF(OR(A132="",J132&lt;&gt;"Unpaid",I132=""),0,IF(L132&gt;=Settings!$B$8,4,IF(L132&gt;=Settings!$B$7,3,IF(L132&gt;=0,2,IF(L132&gt;=-Settings!$B$6,1,0)))))</f>
        <v>0</v>
      </c>
    </row>
    <row r="133" customFormat="false" ht="15" hidden="false" customHeight="false" outlineLevel="0" collapsed="false">
      <c r="A133" s="17"/>
      <c r="B133" s="17"/>
      <c r="C133" s="13" t="str">
        <f aca="false">IF(P133=0,"",IF(P133&gt;IFERROR(MATCH(K133,Templates!$A$2:$A$5,0),0),INDEX(Templates!$A$2:$A$5,P133),IF(AND(P133=4,L133&gt;=Settings!$B$8+7),"Call them","")))</f>
        <v/>
      </c>
      <c r="D133" s="14" t="str">
        <f aca="false">IF(N133="","",HYPERLINK(IF(Settings!$B$4="Gmail","https://mail.google.com/mail/?"&amp;IF(Settings!$B$5="","","authuser="&amp;_xlfn.ENCODEURL(Settings!$B$5)&amp;"&amp;")&amp;"view=cm&amp;fs=1&amp;to="&amp;_xlfn.ENCODEURL(F133)&amp;"&amp;su="&amp;_xlfn.ENCODEURL(N133)&amp;"&amp;body="&amp;_xlfn.ENCODEURL(O133),"mailto:"&amp;F133&amp;"?subject="&amp;_xlfn.ENCODEURL(N133)&amp;"&amp;body="&amp;_xlfn.ENCODEURL(O133)),"Write email"))</f>
        <v/>
      </c>
      <c r="E133" s="17"/>
      <c r="F133" s="17"/>
      <c r="G133" s="20"/>
      <c r="H133" s="17"/>
      <c r="I133" s="21"/>
      <c r="J133" s="17"/>
      <c r="K133" s="17"/>
      <c r="L133" s="18" t="str">
        <f aca="true">IF(OR(I133="",J133&lt;&gt;"Unpaid"),"",TODAY()-I133)</f>
        <v/>
      </c>
      <c r="M133" s="17"/>
      <c r="N133" s="0" t="str">
        <f aca="false">IF(OR(C133="",C133="Call them"),"",SUBSTITUTE(SUBSTITUTE(SUBSTITUTE(SUBSTITUTE(SUBSTITUTE(SUBSTITUTE(SUBSTITUTE(SUBSTITUTE(SUBSTITUTE(INDEX(Templates!$C$2:$C$5,P133),"{contact}",IF(E133="","there",E133)),"{client}",B133),"{invoice}",A133),"{amount}",TEXT(G133,"#,##0.00")),"{currency}",H133),"{due_date}",TEXT(I133,"d mmm yyyy")),"{days_overdue}",MAX(0,L133)),"{sender}",Settings!$B$2),"{business}",Settings!$B$3))</f>
        <v/>
      </c>
      <c r="O133" s="0" t="str">
        <f aca="false">IF(OR(C133="",C133="Call them"),"",SUBSTITUTE(SUBSTITUTE(SUBSTITUTE(SUBSTITUTE(SUBSTITUTE(SUBSTITUTE(SUBSTITUTE(SUBSTITUTE(SUBSTITUTE(INDEX(Templates!$D$2:$D$5,P133),"{contact}",IF(E133="","there",E133)),"{client}",B133),"{invoice}",A133),"{amount}",TEXT(G133,"#,##0.00")),"{currency}",H133),"{due_date}",TEXT(I133,"d mmm yyyy")),"{days_overdue}",MAX(0,L133)),"{sender}",Settings!$B$2),"{business}",Settings!$B$3))</f>
        <v/>
      </c>
      <c r="P133" s="19" t="n">
        <f aca="false">IF(OR(A133="",J133&lt;&gt;"Unpaid",I133=""),0,IF(L133&gt;=Settings!$B$8,4,IF(L133&gt;=Settings!$B$7,3,IF(L133&gt;=0,2,IF(L133&gt;=-Settings!$B$6,1,0)))))</f>
        <v>0</v>
      </c>
    </row>
    <row r="134" customFormat="false" ht="15" hidden="false" customHeight="false" outlineLevel="0" collapsed="false">
      <c r="A134" s="17"/>
      <c r="B134" s="17"/>
      <c r="C134" s="13" t="str">
        <f aca="false">IF(P134=0,"",IF(P134&gt;IFERROR(MATCH(K134,Templates!$A$2:$A$5,0),0),INDEX(Templates!$A$2:$A$5,P134),IF(AND(P134=4,L134&gt;=Settings!$B$8+7),"Call them","")))</f>
        <v/>
      </c>
      <c r="D134" s="14" t="str">
        <f aca="false">IF(N134="","",HYPERLINK(IF(Settings!$B$4="Gmail","https://mail.google.com/mail/?"&amp;IF(Settings!$B$5="","","authuser="&amp;_xlfn.ENCODEURL(Settings!$B$5)&amp;"&amp;")&amp;"view=cm&amp;fs=1&amp;to="&amp;_xlfn.ENCODEURL(F134)&amp;"&amp;su="&amp;_xlfn.ENCODEURL(N134)&amp;"&amp;body="&amp;_xlfn.ENCODEURL(O134),"mailto:"&amp;F134&amp;"?subject="&amp;_xlfn.ENCODEURL(N134)&amp;"&amp;body="&amp;_xlfn.ENCODEURL(O134)),"Write email"))</f>
        <v/>
      </c>
      <c r="E134" s="17"/>
      <c r="F134" s="17"/>
      <c r="G134" s="20"/>
      <c r="H134" s="17"/>
      <c r="I134" s="21"/>
      <c r="J134" s="17"/>
      <c r="K134" s="17"/>
      <c r="L134" s="18" t="str">
        <f aca="true">IF(OR(I134="",J134&lt;&gt;"Unpaid"),"",TODAY()-I134)</f>
        <v/>
      </c>
      <c r="M134" s="17"/>
      <c r="N134" s="0" t="str">
        <f aca="false">IF(OR(C134="",C134="Call them"),"",SUBSTITUTE(SUBSTITUTE(SUBSTITUTE(SUBSTITUTE(SUBSTITUTE(SUBSTITUTE(SUBSTITUTE(SUBSTITUTE(SUBSTITUTE(INDEX(Templates!$C$2:$C$5,P134),"{contact}",IF(E134="","there",E134)),"{client}",B134),"{invoice}",A134),"{amount}",TEXT(G134,"#,##0.00")),"{currency}",H134),"{due_date}",TEXT(I134,"d mmm yyyy")),"{days_overdue}",MAX(0,L134)),"{sender}",Settings!$B$2),"{business}",Settings!$B$3))</f>
        <v/>
      </c>
      <c r="O134" s="0" t="str">
        <f aca="false">IF(OR(C134="",C134="Call them"),"",SUBSTITUTE(SUBSTITUTE(SUBSTITUTE(SUBSTITUTE(SUBSTITUTE(SUBSTITUTE(SUBSTITUTE(SUBSTITUTE(SUBSTITUTE(INDEX(Templates!$D$2:$D$5,P134),"{contact}",IF(E134="","there",E134)),"{client}",B134),"{invoice}",A134),"{amount}",TEXT(G134,"#,##0.00")),"{currency}",H134),"{due_date}",TEXT(I134,"d mmm yyyy")),"{days_overdue}",MAX(0,L134)),"{sender}",Settings!$B$2),"{business}",Settings!$B$3))</f>
        <v/>
      </c>
      <c r="P134" s="19" t="n">
        <f aca="false">IF(OR(A134="",J134&lt;&gt;"Unpaid",I134=""),0,IF(L134&gt;=Settings!$B$8,4,IF(L134&gt;=Settings!$B$7,3,IF(L134&gt;=0,2,IF(L134&gt;=-Settings!$B$6,1,0)))))</f>
        <v>0</v>
      </c>
    </row>
    <row r="135" customFormat="false" ht="15" hidden="false" customHeight="false" outlineLevel="0" collapsed="false">
      <c r="A135" s="17"/>
      <c r="B135" s="17"/>
      <c r="C135" s="13" t="str">
        <f aca="false">IF(P135=0,"",IF(P135&gt;IFERROR(MATCH(K135,Templates!$A$2:$A$5,0),0),INDEX(Templates!$A$2:$A$5,P135),IF(AND(P135=4,L135&gt;=Settings!$B$8+7),"Call them","")))</f>
        <v/>
      </c>
      <c r="D135" s="14" t="str">
        <f aca="false">IF(N135="","",HYPERLINK(IF(Settings!$B$4="Gmail","https://mail.google.com/mail/?"&amp;IF(Settings!$B$5="","","authuser="&amp;_xlfn.ENCODEURL(Settings!$B$5)&amp;"&amp;")&amp;"view=cm&amp;fs=1&amp;to="&amp;_xlfn.ENCODEURL(F135)&amp;"&amp;su="&amp;_xlfn.ENCODEURL(N135)&amp;"&amp;body="&amp;_xlfn.ENCODEURL(O135),"mailto:"&amp;F135&amp;"?subject="&amp;_xlfn.ENCODEURL(N135)&amp;"&amp;body="&amp;_xlfn.ENCODEURL(O135)),"Write email"))</f>
        <v/>
      </c>
      <c r="E135" s="17"/>
      <c r="F135" s="17"/>
      <c r="G135" s="20"/>
      <c r="H135" s="17"/>
      <c r="I135" s="21"/>
      <c r="J135" s="17"/>
      <c r="K135" s="17"/>
      <c r="L135" s="18" t="str">
        <f aca="true">IF(OR(I135="",J135&lt;&gt;"Unpaid"),"",TODAY()-I135)</f>
        <v/>
      </c>
      <c r="M135" s="17"/>
      <c r="N135" s="0" t="str">
        <f aca="false">IF(OR(C135="",C135="Call them"),"",SUBSTITUTE(SUBSTITUTE(SUBSTITUTE(SUBSTITUTE(SUBSTITUTE(SUBSTITUTE(SUBSTITUTE(SUBSTITUTE(SUBSTITUTE(INDEX(Templates!$C$2:$C$5,P135),"{contact}",IF(E135="","there",E135)),"{client}",B135),"{invoice}",A135),"{amount}",TEXT(G135,"#,##0.00")),"{currency}",H135),"{due_date}",TEXT(I135,"d mmm yyyy")),"{days_overdue}",MAX(0,L135)),"{sender}",Settings!$B$2),"{business}",Settings!$B$3))</f>
        <v/>
      </c>
      <c r="O135" s="0" t="str">
        <f aca="false">IF(OR(C135="",C135="Call them"),"",SUBSTITUTE(SUBSTITUTE(SUBSTITUTE(SUBSTITUTE(SUBSTITUTE(SUBSTITUTE(SUBSTITUTE(SUBSTITUTE(SUBSTITUTE(INDEX(Templates!$D$2:$D$5,P135),"{contact}",IF(E135="","there",E135)),"{client}",B135),"{invoice}",A135),"{amount}",TEXT(G135,"#,##0.00")),"{currency}",H135),"{due_date}",TEXT(I135,"d mmm yyyy")),"{days_overdue}",MAX(0,L135)),"{sender}",Settings!$B$2),"{business}",Settings!$B$3))</f>
        <v/>
      </c>
      <c r="P135" s="19" t="n">
        <f aca="false">IF(OR(A135="",J135&lt;&gt;"Unpaid",I135=""),0,IF(L135&gt;=Settings!$B$8,4,IF(L135&gt;=Settings!$B$7,3,IF(L135&gt;=0,2,IF(L135&gt;=-Settings!$B$6,1,0)))))</f>
        <v>0</v>
      </c>
    </row>
    <row r="136" customFormat="false" ht="15" hidden="false" customHeight="false" outlineLevel="0" collapsed="false">
      <c r="A136" s="17"/>
      <c r="B136" s="17"/>
      <c r="C136" s="13" t="str">
        <f aca="false">IF(P136=0,"",IF(P136&gt;IFERROR(MATCH(K136,Templates!$A$2:$A$5,0),0),INDEX(Templates!$A$2:$A$5,P136),IF(AND(P136=4,L136&gt;=Settings!$B$8+7),"Call them","")))</f>
        <v/>
      </c>
      <c r="D136" s="14" t="str">
        <f aca="false">IF(N136="","",HYPERLINK(IF(Settings!$B$4="Gmail","https://mail.google.com/mail/?"&amp;IF(Settings!$B$5="","","authuser="&amp;_xlfn.ENCODEURL(Settings!$B$5)&amp;"&amp;")&amp;"view=cm&amp;fs=1&amp;to="&amp;_xlfn.ENCODEURL(F136)&amp;"&amp;su="&amp;_xlfn.ENCODEURL(N136)&amp;"&amp;body="&amp;_xlfn.ENCODEURL(O136),"mailto:"&amp;F136&amp;"?subject="&amp;_xlfn.ENCODEURL(N136)&amp;"&amp;body="&amp;_xlfn.ENCODEURL(O136)),"Write email"))</f>
        <v/>
      </c>
      <c r="E136" s="17"/>
      <c r="F136" s="17"/>
      <c r="G136" s="20"/>
      <c r="H136" s="17"/>
      <c r="I136" s="21"/>
      <c r="J136" s="17"/>
      <c r="K136" s="17"/>
      <c r="L136" s="18" t="str">
        <f aca="true">IF(OR(I136="",J136&lt;&gt;"Unpaid"),"",TODAY()-I136)</f>
        <v/>
      </c>
      <c r="M136" s="17"/>
      <c r="N136" s="0" t="str">
        <f aca="false">IF(OR(C136="",C136="Call them"),"",SUBSTITUTE(SUBSTITUTE(SUBSTITUTE(SUBSTITUTE(SUBSTITUTE(SUBSTITUTE(SUBSTITUTE(SUBSTITUTE(SUBSTITUTE(INDEX(Templates!$C$2:$C$5,P136),"{contact}",IF(E136="","there",E136)),"{client}",B136),"{invoice}",A136),"{amount}",TEXT(G136,"#,##0.00")),"{currency}",H136),"{due_date}",TEXT(I136,"d mmm yyyy")),"{days_overdue}",MAX(0,L136)),"{sender}",Settings!$B$2),"{business}",Settings!$B$3))</f>
        <v/>
      </c>
      <c r="O136" s="0" t="str">
        <f aca="false">IF(OR(C136="",C136="Call them"),"",SUBSTITUTE(SUBSTITUTE(SUBSTITUTE(SUBSTITUTE(SUBSTITUTE(SUBSTITUTE(SUBSTITUTE(SUBSTITUTE(SUBSTITUTE(INDEX(Templates!$D$2:$D$5,P136),"{contact}",IF(E136="","there",E136)),"{client}",B136),"{invoice}",A136),"{amount}",TEXT(G136,"#,##0.00")),"{currency}",H136),"{due_date}",TEXT(I136,"d mmm yyyy")),"{days_overdue}",MAX(0,L136)),"{sender}",Settings!$B$2),"{business}",Settings!$B$3))</f>
        <v/>
      </c>
      <c r="P136" s="19" t="n">
        <f aca="false">IF(OR(A136="",J136&lt;&gt;"Unpaid",I136=""),0,IF(L136&gt;=Settings!$B$8,4,IF(L136&gt;=Settings!$B$7,3,IF(L136&gt;=0,2,IF(L136&gt;=-Settings!$B$6,1,0)))))</f>
        <v>0</v>
      </c>
    </row>
    <row r="137" customFormat="false" ht="15" hidden="false" customHeight="false" outlineLevel="0" collapsed="false">
      <c r="A137" s="17"/>
      <c r="B137" s="17"/>
      <c r="C137" s="13" t="str">
        <f aca="false">IF(P137=0,"",IF(P137&gt;IFERROR(MATCH(K137,Templates!$A$2:$A$5,0),0),INDEX(Templates!$A$2:$A$5,P137),IF(AND(P137=4,L137&gt;=Settings!$B$8+7),"Call them","")))</f>
        <v/>
      </c>
      <c r="D137" s="14" t="str">
        <f aca="false">IF(N137="","",HYPERLINK(IF(Settings!$B$4="Gmail","https://mail.google.com/mail/?"&amp;IF(Settings!$B$5="","","authuser="&amp;_xlfn.ENCODEURL(Settings!$B$5)&amp;"&amp;")&amp;"view=cm&amp;fs=1&amp;to="&amp;_xlfn.ENCODEURL(F137)&amp;"&amp;su="&amp;_xlfn.ENCODEURL(N137)&amp;"&amp;body="&amp;_xlfn.ENCODEURL(O137),"mailto:"&amp;F137&amp;"?subject="&amp;_xlfn.ENCODEURL(N137)&amp;"&amp;body="&amp;_xlfn.ENCODEURL(O137)),"Write email"))</f>
        <v/>
      </c>
      <c r="E137" s="17"/>
      <c r="F137" s="17"/>
      <c r="G137" s="20"/>
      <c r="H137" s="17"/>
      <c r="I137" s="21"/>
      <c r="J137" s="17"/>
      <c r="K137" s="17"/>
      <c r="L137" s="18" t="str">
        <f aca="true">IF(OR(I137="",J137&lt;&gt;"Unpaid"),"",TODAY()-I137)</f>
        <v/>
      </c>
      <c r="M137" s="17"/>
      <c r="N137" s="0" t="str">
        <f aca="false">IF(OR(C137="",C137="Call them"),"",SUBSTITUTE(SUBSTITUTE(SUBSTITUTE(SUBSTITUTE(SUBSTITUTE(SUBSTITUTE(SUBSTITUTE(SUBSTITUTE(SUBSTITUTE(INDEX(Templates!$C$2:$C$5,P137),"{contact}",IF(E137="","there",E137)),"{client}",B137),"{invoice}",A137),"{amount}",TEXT(G137,"#,##0.00")),"{currency}",H137),"{due_date}",TEXT(I137,"d mmm yyyy")),"{days_overdue}",MAX(0,L137)),"{sender}",Settings!$B$2),"{business}",Settings!$B$3))</f>
        <v/>
      </c>
      <c r="O137" s="0" t="str">
        <f aca="false">IF(OR(C137="",C137="Call them"),"",SUBSTITUTE(SUBSTITUTE(SUBSTITUTE(SUBSTITUTE(SUBSTITUTE(SUBSTITUTE(SUBSTITUTE(SUBSTITUTE(SUBSTITUTE(INDEX(Templates!$D$2:$D$5,P137),"{contact}",IF(E137="","there",E137)),"{client}",B137),"{invoice}",A137),"{amount}",TEXT(G137,"#,##0.00")),"{currency}",H137),"{due_date}",TEXT(I137,"d mmm yyyy")),"{days_overdue}",MAX(0,L137)),"{sender}",Settings!$B$2),"{business}",Settings!$B$3))</f>
        <v/>
      </c>
      <c r="P137" s="19" t="n">
        <f aca="false">IF(OR(A137="",J137&lt;&gt;"Unpaid",I137=""),0,IF(L137&gt;=Settings!$B$8,4,IF(L137&gt;=Settings!$B$7,3,IF(L137&gt;=0,2,IF(L137&gt;=-Settings!$B$6,1,0)))))</f>
        <v>0</v>
      </c>
    </row>
    <row r="138" customFormat="false" ht="15" hidden="false" customHeight="false" outlineLevel="0" collapsed="false">
      <c r="A138" s="17"/>
      <c r="B138" s="17"/>
      <c r="C138" s="13" t="str">
        <f aca="false">IF(P138=0,"",IF(P138&gt;IFERROR(MATCH(K138,Templates!$A$2:$A$5,0),0),INDEX(Templates!$A$2:$A$5,P138),IF(AND(P138=4,L138&gt;=Settings!$B$8+7),"Call them","")))</f>
        <v/>
      </c>
      <c r="D138" s="14" t="str">
        <f aca="false">IF(N138="","",HYPERLINK(IF(Settings!$B$4="Gmail","https://mail.google.com/mail/?"&amp;IF(Settings!$B$5="","","authuser="&amp;_xlfn.ENCODEURL(Settings!$B$5)&amp;"&amp;")&amp;"view=cm&amp;fs=1&amp;to="&amp;_xlfn.ENCODEURL(F138)&amp;"&amp;su="&amp;_xlfn.ENCODEURL(N138)&amp;"&amp;body="&amp;_xlfn.ENCODEURL(O138),"mailto:"&amp;F138&amp;"?subject="&amp;_xlfn.ENCODEURL(N138)&amp;"&amp;body="&amp;_xlfn.ENCODEURL(O138)),"Write email"))</f>
        <v/>
      </c>
      <c r="E138" s="17"/>
      <c r="F138" s="17"/>
      <c r="G138" s="20"/>
      <c r="H138" s="17"/>
      <c r="I138" s="21"/>
      <c r="J138" s="17"/>
      <c r="K138" s="17"/>
      <c r="L138" s="18" t="str">
        <f aca="true">IF(OR(I138="",J138&lt;&gt;"Unpaid"),"",TODAY()-I138)</f>
        <v/>
      </c>
      <c r="M138" s="17"/>
      <c r="N138" s="0" t="str">
        <f aca="false">IF(OR(C138="",C138="Call them"),"",SUBSTITUTE(SUBSTITUTE(SUBSTITUTE(SUBSTITUTE(SUBSTITUTE(SUBSTITUTE(SUBSTITUTE(SUBSTITUTE(SUBSTITUTE(INDEX(Templates!$C$2:$C$5,P138),"{contact}",IF(E138="","there",E138)),"{client}",B138),"{invoice}",A138),"{amount}",TEXT(G138,"#,##0.00")),"{currency}",H138),"{due_date}",TEXT(I138,"d mmm yyyy")),"{days_overdue}",MAX(0,L138)),"{sender}",Settings!$B$2),"{business}",Settings!$B$3))</f>
        <v/>
      </c>
      <c r="O138" s="0" t="str">
        <f aca="false">IF(OR(C138="",C138="Call them"),"",SUBSTITUTE(SUBSTITUTE(SUBSTITUTE(SUBSTITUTE(SUBSTITUTE(SUBSTITUTE(SUBSTITUTE(SUBSTITUTE(SUBSTITUTE(INDEX(Templates!$D$2:$D$5,P138),"{contact}",IF(E138="","there",E138)),"{client}",B138),"{invoice}",A138),"{amount}",TEXT(G138,"#,##0.00")),"{currency}",H138),"{due_date}",TEXT(I138,"d mmm yyyy")),"{days_overdue}",MAX(0,L138)),"{sender}",Settings!$B$2),"{business}",Settings!$B$3))</f>
        <v/>
      </c>
      <c r="P138" s="19" t="n">
        <f aca="false">IF(OR(A138="",J138&lt;&gt;"Unpaid",I138=""),0,IF(L138&gt;=Settings!$B$8,4,IF(L138&gt;=Settings!$B$7,3,IF(L138&gt;=0,2,IF(L138&gt;=-Settings!$B$6,1,0)))))</f>
        <v>0</v>
      </c>
    </row>
    <row r="139" customFormat="false" ht="15" hidden="false" customHeight="false" outlineLevel="0" collapsed="false">
      <c r="A139" s="17"/>
      <c r="B139" s="17"/>
      <c r="C139" s="13" t="str">
        <f aca="false">IF(P139=0,"",IF(P139&gt;IFERROR(MATCH(K139,Templates!$A$2:$A$5,0),0),INDEX(Templates!$A$2:$A$5,P139),IF(AND(P139=4,L139&gt;=Settings!$B$8+7),"Call them","")))</f>
        <v/>
      </c>
      <c r="D139" s="14" t="str">
        <f aca="false">IF(N139="","",HYPERLINK(IF(Settings!$B$4="Gmail","https://mail.google.com/mail/?"&amp;IF(Settings!$B$5="","","authuser="&amp;_xlfn.ENCODEURL(Settings!$B$5)&amp;"&amp;")&amp;"view=cm&amp;fs=1&amp;to="&amp;_xlfn.ENCODEURL(F139)&amp;"&amp;su="&amp;_xlfn.ENCODEURL(N139)&amp;"&amp;body="&amp;_xlfn.ENCODEURL(O139),"mailto:"&amp;F139&amp;"?subject="&amp;_xlfn.ENCODEURL(N139)&amp;"&amp;body="&amp;_xlfn.ENCODEURL(O139)),"Write email"))</f>
        <v/>
      </c>
      <c r="E139" s="17"/>
      <c r="F139" s="17"/>
      <c r="G139" s="20"/>
      <c r="H139" s="17"/>
      <c r="I139" s="21"/>
      <c r="J139" s="17"/>
      <c r="K139" s="17"/>
      <c r="L139" s="18" t="str">
        <f aca="true">IF(OR(I139="",J139&lt;&gt;"Unpaid"),"",TODAY()-I139)</f>
        <v/>
      </c>
      <c r="M139" s="17"/>
      <c r="N139" s="0" t="str">
        <f aca="false">IF(OR(C139="",C139="Call them"),"",SUBSTITUTE(SUBSTITUTE(SUBSTITUTE(SUBSTITUTE(SUBSTITUTE(SUBSTITUTE(SUBSTITUTE(SUBSTITUTE(SUBSTITUTE(INDEX(Templates!$C$2:$C$5,P139),"{contact}",IF(E139="","there",E139)),"{client}",B139),"{invoice}",A139),"{amount}",TEXT(G139,"#,##0.00")),"{currency}",H139),"{due_date}",TEXT(I139,"d mmm yyyy")),"{days_overdue}",MAX(0,L139)),"{sender}",Settings!$B$2),"{business}",Settings!$B$3))</f>
        <v/>
      </c>
      <c r="O139" s="0" t="str">
        <f aca="false">IF(OR(C139="",C139="Call them"),"",SUBSTITUTE(SUBSTITUTE(SUBSTITUTE(SUBSTITUTE(SUBSTITUTE(SUBSTITUTE(SUBSTITUTE(SUBSTITUTE(SUBSTITUTE(INDEX(Templates!$D$2:$D$5,P139),"{contact}",IF(E139="","there",E139)),"{client}",B139),"{invoice}",A139),"{amount}",TEXT(G139,"#,##0.00")),"{currency}",H139),"{due_date}",TEXT(I139,"d mmm yyyy")),"{days_overdue}",MAX(0,L139)),"{sender}",Settings!$B$2),"{business}",Settings!$B$3))</f>
        <v/>
      </c>
      <c r="P139" s="19" t="n">
        <f aca="false">IF(OR(A139="",J139&lt;&gt;"Unpaid",I139=""),0,IF(L139&gt;=Settings!$B$8,4,IF(L139&gt;=Settings!$B$7,3,IF(L139&gt;=0,2,IF(L139&gt;=-Settings!$B$6,1,0)))))</f>
        <v>0</v>
      </c>
    </row>
    <row r="140" customFormat="false" ht="15" hidden="false" customHeight="false" outlineLevel="0" collapsed="false">
      <c r="A140" s="17"/>
      <c r="B140" s="17"/>
      <c r="C140" s="13" t="str">
        <f aca="false">IF(P140=0,"",IF(P140&gt;IFERROR(MATCH(K140,Templates!$A$2:$A$5,0),0),INDEX(Templates!$A$2:$A$5,P140),IF(AND(P140=4,L140&gt;=Settings!$B$8+7),"Call them","")))</f>
        <v/>
      </c>
      <c r="D140" s="14" t="str">
        <f aca="false">IF(N140="","",HYPERLINK(IF(Settings!$B$4="Gmail","https://mail.google.com/mail/?"&amp;IF(Settings!$B$5="","","authuser="&amp;_xlfn.ENCODEURL(Settings!$B$5)&amp;"&amp;")&amp;"view=cm&amp;fs=1&amp;to="&amp;_xlfn.ENCODEURL(F140)&amp;"&amp;su="&amp;_xlfn.ENCODEURL(N140)&amp;"&amp;body="&amp;_xlfn.ENCODEURL(O140),"mailto:"&amp;F140&amp;"?subject="&amp;_xlfn.ENCODEURL(N140)&amp;"&amp;body="&amp;_xlfn.ENCODEURL(O140)),"Write email"))</f>
        <v/>
      </c>
      <c r="E140" s="17"/>
      <c r="F140" s="17"/>
      <c r="G140" s="20"/>
      <c r="H140" s="17"/>
      <c r="I140" s="21"/>
      <c r="J140" s="17"/>
      <c r="K140" s="17"/>
      <c r="L140" s="18" t="str">
        <f aca="true">IF(OR(I140="",J140&lt;&gt;"Unpaid"),"",TODAY()-I140)</f>
        <v/>
      </c>
      <c r="M140" s="17"/>
      <c r="N140" s="0" t="str">
        <f aca="false">IF(OR(C140="",C140="Call them"),"",SUBSTITUTE(SUBSTITUTE(SUBSTITUTE(SUBSTITUTE(SUBSTITUTE(SUBSTITUTE(SUBSTITUTE(SUBSTITUTE(SUBSTITUTE(INDEX(Templates!$C$2:$C$5,P140),"{contact}",IF(E140="","there",E140)),"{client}",B140),"{invoice}",A140),"{amount}",TEXT(G140,"#,##0.00")),"{currency}",H140),"{due_date}",TEXT(I140,"d mmm yyyy")),"{days_overdue}",MAX(0,L140)),"{sender}",Settings!$B$2),"{business}",Settings!$B$3))</f>
        <v/>
      </c>
      <c r="O140" s="0" t="str">
        <f aca="false">IF(OR(C140="",C140="Call them"),"",SUBSTITUTE(SUBSTITUTE(SUBSTITUTE(SUBSTITUTE(SUBSTITUTE(SUBSTITUTE(SUBSTITUTE(SUBSTITUTE(SUBSTITUTE(INDEX(Templates!$D$2:$D$5,P140),"{contact}",IF(E140="","there",E140)),"{client}",B140),"{invoice}",A140),"{amount}",TEXT(G140,"#,##0.00")),"{currency}",H140),"{due_date}",TEXT(I140,"d mmm yyyy")),"{days_overdue}",MAX(0,L140)),"{sender}",Settings!$B$2),"{business}",Settings!$B$3))</f>
        <v/>
      </c>
      <c r="P140" s="19" t="n">
        <f aca="false">IF(OR(A140="",J140&lt;&gt;"Unpaid",I140=""),0,IF(L140&gt;=Settings!$B$8,4,IF(L140&gt;=Settings!$B$7,3,IF(L140&gt;=0,2,IF(L140&gt;=-Settings!$B$6,1,0)))))</f>
        <v>0</v>
      </c>
    </row>
    <row r="141" customFormat="false" ht="15" hidden="false" customHeight="false" outlineLevel="0" collapsed="false">
      <c r="A141" s="17"/>
      <c r="B141" s="17"/>
      <c r="C141" s="13" t="str">
        <f aca="false">IF(P141=0,"",IF(P141&gt;IFERROR(MATCH(K141,Templates!$A$2:$A$5,0),0),INDEX(Templates!$A$2:$A$5,P141),IF(AND(P141=4,L141&gt;=Settings!$B$8+7),"Call them","")))</f>
        <v/>
      </c>
      <c r="D141" s="14" t="str">
        <f aca="false">IF(N141="","",HYPERLINK(IF(Settings!$B$4="Gmail","https://mail.google.com/mail/?"&amp;IF(Settings!$B$5="","","authuser="&amp;_xlfn.ENCODEURL(Settings!$B$5)&amp;"&amp;")&amp;"view=cm&amp;fs=1&amp;to="&amp;_xlfn.ENCODEURL(F141)&amp;"&amp;su="&amp;_xlfn.ENCODEURL(N141)&amp;"&amp;body="&amp;_xlfn.ENCODEURL(O141),"mailto:"&amp;F141&amp;"?subject="&amp;_xlfn.ENCODEURL(N141)&amp;"&amp;body="&amp;_xlfn.ENCODEURL(O141)),"Write email"))</f>
        <v/>
      </c>
      <c r="E141" s="17"/>
      <c r="F141" s="17"/>
      <c r="G141" s="20"/>
      <c r="H141" s="17"/>
      <c r="I141" s="21"/>
      <c r="J141" s="17"/>
      <c r="K141" s="17"/>
      <c r="L141" s="18" t="str">
        <f aca="true">IF(OR(I141="",J141&lt;&gt;"Unpaid"),"",TODAY()-I141)</f>
        <v/>
      </c>
      <c r="M141" s="17"/>
      <c r="N141" s="0" t="str">
        <f aca="false">IF(OR(C141="",C141="Call them"),"",SUBSTITUTE(SUBSTITUTE(SUBSTITUTE(SUBSTITUTE(SUBSTITUTE(SUBSTITUTE(SUBSTITUTE(SUBSTITUTE(SUBSTITUTE(INDEX(Templates!$C$2:$C$5,P141),"{contact}",IF(E141="","there",E141)),"{client}",B141),"{invoice}",A141),"{amount}",TEXT(G141,"#,##0.00")),"{currency}",H141),"{due_date}",TEXT(I141,"d mmm yyyy")),"{days_overdue}",MAX(0,L141)),"{sender}",Settings!$B$2),"{business}",Settings!$B$3))</f>
        <v/>
      </c>
      <c r="O141" s="0" t="str">
        <f aca="false">IF(OR(C141="",C141="Call them"),"",SUBSTITUTE(SUBSTITUTE(SUBSTITUTE(SUBSTITUTE(SUBSTITUTE(SUBSTITUTE(SUBSTITUTE(SUBSTITUTE(SUBSTITUTE(INDEX(Templates!$D$2:$D$5,P141),"{contact}",IF(E141="","there",E141)),"{client}",B141),"{invoice}",A141),"{amount}",TEXT(G141,"#,##0.00")),"{currency}",H141),"{due_date}",TEXT(I141,"d mmm yyyy")),"{days_overdue}",MAX(0,L141)),"{sender}",Settings!$B$2),"{business}",Settings!$B$3))</f>
        <v/>
      </c>
      <c r="P141" s="19" t="n">
        <f aca="false">IF(OR(A141="",J141&lt;&gt;"Unpaid",I141=""),0,IF(L141&gt;=Settings!$B$8,4,IF(L141&gt;=Settings!$B$7,3,IF(L141&gt;=0,2,IF(L141&gt;=-Settings!$B$6,1,0)))))</f>
        <v>0</v>
      </c>
    </row>
    <row r="142" customFormat="false" ht="15" hidden="false" customHeight="false" outlineLevel="0" collapsed="false">
      <c r="A142" s="17"/>
      <c r="B142" s="17"/>
      <c r="C142" s="13" t="str">
        <f aca="false">IF(P142=0,"",IF(P142&gt;IFERROR(MATCH(K142,Templates!$A$2:$A$5,0),0),INDEX(Templates!$A$2:$A$5,P142),IF(AND(P142=4,L142&gt;=Settings!$B$8+7),"Call them","")))</f>
        <v/>
      </c>
      <c r="D142" s="14" t="str">
        <f aca="false">IF(N142="","",HYPERLINK(IF(Settings!$B$4="Gmail","https://mail.google.com/mail/?"&amp;IF(Settings!$B$5="","","authuser="&amp;_xlfn.ENCODEURL(Settings!$B$5)&amp;"&amp;")&amp;"view=cm&amp;fs=1&amp;to="&amp;_xlfn.ENCODEURL(F142)&amp;"&amp;su="&amp;_xlfn.ENCODEURL(N142)&amp;"&amp;body="&amp;_xlfn.ENCODEURL(O142),"mailto:"&amp;F142&amp;"?subject="&amp;_xlfn.ENCODEURL(N142)&amp;"&amp;body="&amp;_xlfn.ENCODEURL(O142)),"Write email"))</f>
        <v/>
      </c>
      <c r="E142" s="17"/>
      <c r="F142" s="17"/>
      <c r="G142" s="20"/>
      <c r="H142" s="17"/>
      <c r="I142" s="21"/>
      <c r="J142" s="17"/>
      <c r="K142" s="17"/>
      <c r="L142" s="18" t="str">
        <f aca="true">IF(OR(I142="",J142&lt;&gt;"Unpaid"),"",TODAY()-I142)</f>
        <v/>
      </c>
      <c r="M142" s="17"/>
      <c r="N142" s="0" t="str">
        <f aca="false">IF(OR(C142="",C142="Call them"),"",SUBSTITUTE(SUBSTITUTE(SUBSTITUTE(SUBSTITUTE(SUBSTITUTE(SUBSTITUTE(SUBSTITUTE(SUBSTITUTE(SUBSTITUTE(INDEX(Templates!$C$2:$C$5,P142),"{contact}",IF(E142="","there",E142)),"{client}",B142),"{invoice}",A142),"{amount}",TEXT(G142,"#,##0.00")),"{currency}",H142),"{due_date}",TEXT(I142,"d mmm yyyy")),"{days_overdue}",MAX(0,L142)),"{sender}",Settings!$B$2),"{business}",Settings!$B$3))</f>
        <v/>
      </c>
      <c r="O142" s="0" t="str">
        <f aca="false">IF(OR(C142="",C142="Call them"),"",SUBSTITUTE(SUBSTITUTE(SUBSTITUTE(SUBSTITUTE(SUBSTITUTE(SUBSTITUTE(SUBSTITUTE(SUBSTITUTE(SUBSTITUTE(INDEX(Templates!$D$2:$D$5,P142),"{contact}",IF(E142="","there",E142)),"{client}",B142),"{invoice}",A142),"{amount}",TEXT(G142,"#,##0.00")),"{currency}",H142),"{due_date}",TEXT(I142,"d mmm yyyy")),"{days_overdue}",MAX(0,L142)),"{sender}",Settings!$B$2),"{business}",Settings!$B$3))</f>
        <v/>
      </c>
      <c r="P142" s="19" t="n">
        <f aca="false">IF(OR(A142="",J142&lt;&gt;"Unpaid",I142=""),0,IF(L142&gt;=Settings!$B$8,4,IF(L142&gt;=Settings!$B$7,3,IF(L142&gt;=0,2,IF(L142&gt;=-Settings!$B$6,1,0)))))</f>
        <v>0</v>
      </c>
    </row>
    <row r="143" customFormat="false" ht="15" hidden="false" customHeight="false" outlineLevel="0" collapsed="false">
      <c r="A143" s="17"/>
      <c r="B143" s="17"/>
      <c r="C143" s="13" t="str">
        <f aca="false">IF(P143=0,"",IF(P143&gt;IFERROR(MATCH(K143,Templates!$A$2:$A$5,0),0),INDEX(Templates!$A$2:$A$5,P143),IF(AND(P143=4,L143&gt;=Settings!$B$8+7),"Call them","")))</f>
        <v/>
      </c>
      <c r="D143" s="14" t="str">
        <f aca="false">IF(N143="","",HYPERLINK(IF(Settings!$B$4="Gmail","https://mail.google.com/mail/?"&amp;IF(Settings!$B$5="","","authuser="&amp;_xlfn.ENCODEURL(Settings!$B$5)&amp;"&amp;")&amp;"view=cm&amp;fs=1&amp;to="&amp;_xlfn.ENCODEURL(F143)&amp;"&amp;su="&amp;_xlfn.ENCODEURL(N143)&amp;"&amp;body="&amp;_xlfn.ENCODEURL(O143),"mailto:"&amp;F143&amp;"?subject="&amp;_xlfn.ENCODEURL(N143)&amp;"&amp;body="&amp;_xlfn.ENCODEURL(O143)),"Write email"))</f>
        <v/>
      </c>
      <c r="E143" s="17"/>
      <c r="F143" s="17"/>
      <c r="G143" s="20"/>
      <c r="H143" s="17"/>
      <c r="I143" s="21"/>
      <c r="J143" s="17"/>
      <c r="K143" s="17"/>
      <c r="L143" s="18" t="str">
        <f aca="true">IF(OR(I143="",J143&lt;&gt;"Unpaid"),"",TODAY()-I143)</f>
        <v/>
      </c>
      <c r="M143" s="17"/>
      <c r="N143" s="0" t="str">
        <f aca="false">IF(OR(C143="",C143="Call them"),"",SUBSTITUTE(SUBSTITUTE(SUBSTITUTE(SUBSTITUTE(SUBSTITUTE(SUBSTITUTE(SUBSTITUTE(SUBSTITUTE(SUBSTITUTE(INDEX(Templates!$C$2:$C$5,P143),"{contact}",IF(E143="","there",E143)),"{client}",B143),"{invoice}",A143),"{amount}",TEXT(G143,"#,##0.00")),"{currency}",H143),"{due_date}",TEXT(I143,"d mmm yyyy")),"{days_overdue}",MAX(0,L143)),"{sender}",Settings!$B$2),"{business}",Settings!$B$3))</f>
        <v/>
      </c>
      <c r="O143" s="0" t="str">
        <f aca="false">IF(OR(C143="",C143="Call them"),"",SUBSTITUTE(SUBSTITUTE(SUBSTITUTE(SUBSTITUTE(SUBSTITUTE(SUBSTITUTE(SUBSTITUTE(SUBSTITUTE(SUBSTITUTE(INDEX(Templates!$D$2:$D$5,P143),"{contact}",IF(E143="","there",E143)),"{client}",B143),"{invoice}",A143),"{amount}",TEXT(G143,"#,##0.00")),"{currency}",H143),"{due_date}",TEXT(I143,"d mmm yyyy")),"{days_overdue}",MAX(0,L143)),"{sender}",Settings!$B$2),"{business}",Settings!$B$3))</f>
        <v/>
      </c>
      <c r="P143" s="19" t="n">
        <f aca="false">IF(OR(A143="",J143&lt;&gt;"Unpaid",I143=""),0,IF(L143&gt;=Settings!$B$8,4,IF(L143&gt;=Settings!$B$7,3,IF(L143&gt;=0,2,IF(L143&gt;=-Settings!$B$6,1,0)))))</f>
        <v>0</v>
      </c>
    </row>
    <row r="144" customFormat="false" ht="15" hidden="false" customHeight="false" outlineLevel="0" collapsed="false">
      <c r="A144" s="17"/>
      <c r="B144" s="17"/>
      <c r="C144" s="13" t="str">
        <f aca="false">IF(P144=0,"",IF(P144&gt;IFERROR(MATCH(K144,Templates!$A$2:$A$5,0),0),INDEX(Templates!$A$2:$A$5,P144),IF(AND(P144=4,L144&gt;=Settings!$B$8+7),"Call them","")))</f>
        <v/>
      </c>
      <c r="D144" s="14" t="str">
        <f aca="false">IF(N144="","",HYPERLINK(IF(Settings!$B$4="Gmail","https://mail.google.com/mail/?"&amp;IF(Settings!$B$5="","","authuser="&amp;_xlfn.ENCODEURL(Settings!$B$5)&amp;"&amp;")&amp;"view=cm&amp;fs=1&amp;to="&amp;_xlfn.ENCODEURL(F144)&amp;"&amp;su="&amp;_xlfn.ENCODEURL(N144)&amp;"&amp;body="&amp;_xlfn.ENCODEURL(O144),"mailto:"&amp;F144&amp;"?subject="&amp;_xlfn.ENCODEURL(N144)&amp;"&amp;body="&amp;_xlfn.ENCODEURL(O144)),"Write email"))</f>
        <v/>
      </c>
      <c r="E144" s="17"/>
      <c r="F144" s="17"/>
      <c r="G144" s="20"/>
      <c r="H144" s="17"/>
      <c r="I144" s="21"/>
      <c r="J144" s="17"/>
      <c r="K144" s="17"/>
      <c r="L144" s="18" t="str">
        <f aca="true">IF(OR(I144="",J144&lt;&gt;"Unpaid"),"",TODAY()-I144)</f>
        <v/>
      </c>
      <c r="M144" s="17"/>
      <c r="N144" s="0" t="str">
        <f aca="false">IF(OR(C144="",C144="Call them"),"",SUBSTITUTE(SUBSTITUTE(SUBSTITUTE(SUBSTITUTE(SUBSTITUTE(SUBSTITUTE(SUBSTITUTE(SUBSTITUTE(SUBSTITUTE(INDEX(Templates!$C$2:$C$5,P144),"{contact}",IF(E144="","there",E144)),"{client}",B144),"{invoice}",A144),"{amount}",TEXT(G144,"#,##0.00")),"{currency}",H144),"{due_date}",TEXT(I144,"d mmm yyyy")),"{days_overdue}",MAX(0,L144)),"{sender}",Settings!$B$2),"{business}",Settings!$B$3))</f>
        <v/>
      </c>
      <c r="O144" s="0" t="str">
        <f aca="false">IF(OR(C144="",C144="Call them"),"",SUBSTITUTE(SUBSTITUTE(SUBSTITUTE(SUBSTITUTE(SUBSTITUTE(SUBSTITUTE(SUBSTITUTE(SUBSTITUTE(SUBSTITUTE(INDEX(Templates!$D$2:$D$5,P144),"{contact}",IF(E144="","there",E144)),"{client}",B144),"{invoice}",A144),"{amount}",TEXT(G144,"#,##0.00")),"{currency}",H144),"{due_date}",TEXT(I144,"d mmm yyyy")),"{days_overdue}",MAX(0,L144)),"{sender}",Settings!$B$2),"{business}",Settings!$B$3))</f>
        <v/>
      </c>
      <c r="P144" s="19" t="n">
        <f aca="false">IF(OR(A144="",J144&lt;&gt;"Unpaid",I144=""),0,IF(L144&gt;=Settings!$B$8,4,IF(L144&gt;=Settings!$B$7,3,IF(L144&gt;=0,2,IF(L144&gt;=-Settings!$B$6,1,0)))))</f>
        <v>0</v>
      </c>
    </row>
    <row r="145" customFormat="false" ht="15" hidden="false" customHeight="false" outlineLevel="0" collapsed="false">
      <c r="A145" s="17"/>
      <c r="B145" s="17"/>
      <c r="C145" s="13" t="str">
        <f aca="false">IF(P145=0,"",IF(P145&gt;IFERROR(MATCH(K145,Templates!$A$2:$A$5,0),0),INDEX(Templates!$A$2:$A$5,P145),IF(AND(P145=4,L145&gt;=Settings!$B$8+7),"Call them","")))</f>
        <v/>
      </c>
      <c r="D145" s="14" t="str">
        <f aca="false">IF(N145="","",HYPERLINK(IF(Settings!$B$4="Gmail","https://mail.google.com/mail/?"&amp;IF(Settings!$B$5="","","authuser="&amp;_xlfn.ENCODEURL(Settings!$B$5)&amp;"&amp;")&amp;"view=cm&amp;fs=1&amp;to="&amp;_xlfn.ENCODEURL(F145)&amp;"&amp;su="&amp;_xlfn.ENCODEURL(N145)&amp;"&amp;body="&amp;_xlfn.ENCODEURL(O145),"mailto:"&amp;F145&amp;"?subject="&amp;_xlfn.ENCODEURL(N145)&amp;"&amp;body="&amp;_xlfn.ENCODEURL(O145)),"Write email"))</f>
        <v/>
      </c>
      <c r="E145" s="17"/>
      <c r="F145" s="17"/>
      <c r="G145" s="20"/>
      <c r="H145" s="17"/>
      <c r="I145" s="21"/>
      <c r="J145" s="17"/>
      <c r="K145" s="17"/>
      <c r="L145" s="18" t="str">
        <f aca="true">IF(OR(I145="",J145&lt;&gt;"Unpaid"),"",TODAY()-I145)</f>
        <v/>
      </c>
      <c r="M145" s="17"/>
      <c r="N145" s="0" t="str">
        <f aca="false">IF(OR(C145="",C145="Call them"),"",SUBSTITUTE(SUBSTITUTE(SUBSTITUTE(SUBSTITUTE(SUBSTITUTE(SUBSTITUTE(SUBSTITUTE(SUBSTITUTE(SUBSTITUTE(INDEX(Templates!$C$2:$C$5,P145),"{contact}",IF(E145="","there",E145)),"{client}",B145),"{invoice}",A145),"{amount}",TEXT(G145,"#,##0.00")),"{currency}",H145),"{due_date}",TEXT(I145,"d mmm yyyy")),"{days_overdue}",MAX(0,L145)),"{sender}",Settings!$B$2),"{business}",Settings!$B$3))</f>
        <v/>
      </c>
      <c r="O145" s="0" t="str">
        <f aca="false">IF(OR(C145="",C145="Call them"),"",SUBSTITUTE(SUBSTITUTE(SUBSTITUTE(SUBSTITUTE(SUBSTITUTE(SUBSTITUTE(SUBSTITUTE(SUBSTITUTE(SUBSTITUTE(INDEX(Templates!$D$2:$D$5,P145),"{contact}",IF(E145="","there",E145)),"{client}",B145),"{invoice}",A145),"{amount}",TEXT(G145,"#,##0.00")),"{currency}",H145),"{due_date}",TEXT(I145,"d mmm yyyy")),"{days_overdue}",MAX(0,L145)),"{sender}",Settings!$B$2),"{business}",Settings!$B$3))</f>
        <v/>
      </c>
      <c r="P145" s="19" t="n">
        <f aca="false">IF(OR(A145="",J145&lt;&gt;"Unpaid",I145=""),0,IF(L145&gt;=Settings!$B$8,4,IF(L145&gt;=Settings!$B$7,3,IF(L145&gt;=0,2,IF(L145&gt;=-Settings!$B$6,1,0)))))</f>
        <v>0</v>
      </c>
    </row>
    <row r="146" customFormat="false" ht="15" hidden="false" customHeight="false" outlineLevel="0" collapsed="false">
      <c r="A146" s="17"/>
      <c r="B146" s="17"/>
      <c r="C146" s="13" t="str">
        <f aca="false">IF(P146=0,"",IF(P146&gt;IFERROR(MATCH(K146,Templates!$A$2:$A$5,0),0),INDEX(Templates!$A$2:$A$5,P146),IF(AND(P146=4,L146&gt;=Settings!$B$8+7),"Call them","")))</f>
        <v/>
      </c>
      <c r="D146" s="14" t="str">
        <f aca="false">IF(N146="","",HYPERLINK(IF(Settings!$B$4="Gmail","https://mail.google.com/mail/?"&amp;IF(Settings!$B$5="","","authuser="&amp;_xlfn.ENCODEURL(Settings!$B$5)&amp;"&amp;")&amp;"view=cm&amp;fs=1&amp;to="&amp;_xlfn.ENCODEURL(F146)&amp;"&amp;su="&amp;_xlfn.ENCODEURL(N146)&amp;"&amp;body="&amp;_xlfn.ENCODEURL(O146),"mailto:"&amp;F146&amp;"?subject="&amp;_xlfn.ENCODEURL(N146)&amp;"&amp;body="&amp;_xlfn.ENCODEURL(O146)),"Write email"))</f>
        <v/>
      </c>
      <c r="E146" s="17"/>
      <c r="F146" s="17"/>
      <c r="G146" s="20"/>
      <c r="H146" s="17"/>
      <c r="I146" s="21"/>
      <c r="J146" s="17"/>
      <c r="K146" s="17"/>
      <c r="L146" s="18" t="str">
        <f aca="true">IF(OR(I146="",J146&lt;&gt;"Unpaid"),"",TODAY()-I146)</f>
        <v/>
      </c>
      <c r="M146" s="17"/>
      <c r="N146" s="0" t="str">
        <f aca="false">IF(OR(C146="",C146="Call them"),"",SUBSTITUTE(SUBSTITUTE(SUBSTITUTE(SUBSTITUTE(SUBSTITUTE(SUBSTITUTE(SUBSTITUTE(SUBSTITUTE(SUBSTITUTE(INDEX(Templates!$C$2:$C$5,P146),"{contact}",IF(E146="","there",E146)),"{client}",B146),"{invoice}",A146),"{amount}",TEXT(G146,"#,##0.00")),"{currency}",H146),"{due_date}",TEXT(I146,"d mmm yyyy")),"{days_overdue}",MAX(0,L146)),"{sender}",Settings!$B$2),"{business}",Settings!$B$3))</f>
        <v/>
      </c>
      <c r="O146" s="0" t="str">
        <f aca="false">IF(OR(C146="",C146="Call them"),"",SUBSTITUTE(SUBSTITUTE(SUBSTITUTE(SUBSTITUTE(SUBSTITUTE(SUBSTITUTE(SUBSTITUTE(SUBSTITUTE(SUBSTITUTE(INDEX(Templates!$D$2:$D$5,P146),"{contact}",IF(E146="","there",E146)),"{client}",B146),"{invoice}",A146),"{amount}",TEXT(G146,"#,##0.00")),"{currency}",H146),"{due_date}",TEXT(I146,"d mmm yyyy")),"{days_overdue}",MAX(0,L146)),"{sender}",Settings!$B$2),"{business}",Settings!$B$3))</f>
        <v/>
      </c>
      <c r="P146" s="19" t="n">
        <f aca="false">IF(OR(A146="",J146&lt;&gt;"Unpaid",I146=""),0,IF(L146&gt;=Settings!$B$8,4,IF(L146&gt;=Settings!$B$7,3,IF(L146&gt;=0,2,IF(L146&gt;=-Settings!$B$6,1,0)))))</f>
        <v>0</v>
      </c>
    </row>
    <row r="147" customFormat="false" ht="15" hidden="false" customHeight="false" outlineLevel="0" collapsed="false">
      <c r="A147" s="17"/>
      <c r="B147" s="17"/>
      <c r="C147" s="13" t="str">
        <f aca="false">IF(P147=0,"",IF(P147&gt;IFERROR(MATCH(K147,Templates!$A$2:$A$5,0),0),INDEX(Templates!$A$2:$A$5,P147),IF(AND(P147=4,L147&gt;=Settings!$B$8+7),"Call them","")))</f>
        <v/>
      </c>
      <c r="D147" s="14" t="str">
        <f aca="false">IF(N147="","",HYPERLINK(IF(Settings!$B$4="Gmail","https://mail.google.com/mail/?"&amp;IF(Settings!$B$5="","","authuser="&amp;_xlfn.ENCODEURL(Settings!$B$5)&amp;"&amp;")&amp;"view=cm&amp;fs=1&amp;to="&amp;_xlfn.ENCODEURL(F147)&amp;"&amp;su="&amp;_xlfn.ENCODEURL(N147)&amp;"&amp;body="&amp;_xlfn.ENCODEURL(O147),"mailto:"&amp;F147&amp;"?subject="&amp;_xlfn.ENCODEURL(N147)&amp;"&amp;body="&amp;_xlfn.ENCODEURL(O147)),"Write email"))</f>
        <v/>
      </c>
      <c r="E147" s="17"/>
      <c r="F147" s="17"/>
      <c r="G147" s="20"/>
      <c r="H147" s="17"/>
      <c r="I147" s="21"/>
      <c r="J147" s="17"/>
      <c r="K147" s="17"/>
      <c r="L147" s="18" t="str">
        <f aca="true">IF(OR(I147="",J147&lt;&gt;"Unpaid"),"",TODAY()-I147)</f>
        <v/>
      </c>
      <c r="M147" s="17"/>
      <c r="N147" s="0" t="str">
        <f aca="false">IF(OR(C147="",C147="Call them"),"",SUBSTITUTE(SUBSTITUTE(SUBSTITUTE(SUBSTITUTE(SUBSTITUTE(SUBSTITUTE(SUBSTITUTE(SUBSTITUTE(SUBSTITUTE(INDEX(Templates!$C$2:$C$5,P147),"{contact}",IF(E147="","there",E147)),"{client}",B147),"{invoice}",A147),"{amount}",TEXT(G147,"#,##0.00")),"{currency}",H147),"{due_date}",TEXT(I147,"d mmm yyyy")),"{days_overdue}",MAX(0,L147)),"{sender}",Settings!$B$2),"{business}",Settings!$B$3))</f>
        <v/>
      </c>
      <c r="O147" s="0" t="str">
        <f aca="false">IF(OR(C147="",C147="Call them"),"",SUBSTITUTE(SUBSTITUTE(SUBSTITUTE(SUBSTITUTE(SUBSTITUTE(SUBSTITUTE(SUBSTITUTE(SUBSTITUTE(SUBSTITUTE(INDEX(Templates!$D$2:$D$5,P147),"{contact}",IF(E147="","there",E147)),"{client}",B147),"{invoice}",A147),"{amount}",TEXT(G147,"#,##0.00")),"{currency}",H147),"{due_date}",TEXT(I147,"d mmm yyyy")),"{days_overdue}",MAX(0,L147)),"{sender}",Settings!$B$2),"{business}",Settings!$B$3))</f>
        <v/>
      </c>
      <c r="P147" s="19" t="n">
        <f aca="false">IF(OR(A147="",J147&lt;&gt;"Unpaid",I147=""),0,IF(L147&gt;=Settings!$B$8,4,IF(L147&gt;=Settings!$B$7,3,IF(L147&gt;=0,2,IF(L147&gt;=-Settings!$B$6,1,0)))))</f>
        <v>0</v>
      </c>
    </row>
    <row r="148" customFormat="false" ht="15" hidden="false" customHeight="false" outlineLevel="0" collapsed="false">
      <c r="A148" s="17"/>
      <c r="B148" s="17"/>
      <c r="C148" s="13" t="str">
        <f aca="false">IF(P148=0,"",IF(P148&gt;IFERROR(MATCH(K148,Templates!$A$2:$A$5,0),0),INDEX(Templates!$A$2:$A$5,P148),IF(AND(P148=4,L148&gt;=Settings!$B$8+7),"Call them","")))</f>
        <v/>
      </c>
      <c r="D148" s="14" t="str">
        <f aca="false">IF(N148="","",HYPERLINK(IF(Settings!$B$4="Gmail","https://mail.google.com/mail/?"&amp;IF(Settings!$B$5="","","authuser="&amp;_xlfn.ENCODEURL(Settings!$B$5)&amp;"&amp;")&amp;"view=cm&amp;fs=1&amp;to="&amp;_xlfn.ENCODEURL(F148)&amp;"&amp;su="&amp;_xlfn.ENCODEURL(N148)&amp;"&amp;body="&amp;_xlfn.ENCODEURL(O148),"mailto:"&amp;F148&amp;"?subject="&amp;_xlfn.ENCODEURL(N148)&amp;"&amp;body="&amp;_xlfn.ENCODEURL(O148)),"Write email"))</f>
        <v/>
      </c>
      <c r="E148" s="17"/>
      <c r="F148" s="17"/>
      <c r="G148" s="20"/>
      <c r="H148" s="17"/>
      <c r="I148" s="21"/>
      <c r="J148" s="17"/>
      <c r="K148" s="17"/>
      <c r="L148" s="18" t="str">
        <f aca="true">IF(OR(I148="",J148&lt;&gt;"Unpaid"),"",TODAY()-I148)</f>
        <v/>
      </c>
      <c r="M148" s="17"/>
      <c r="N148" s="0" t="str">
        <f aca="false">IF(OR(C148="",C148="Call them"),"",SUBSTITUTE(SUBSTITUTE(SUBSTITUTE(SUBSTITUTE(SUBSTITUTE(SUBSTITUTE(SUBSTITUTE(SUBSTITUTE(SUBSTITUTE(INDEX(Templates!$C$2:$C$5,P148),"{contact}",IF(E148="","there",E148)),"{client}",B148),"{invoice}",A148),"{amount}",TEXT(G148,"#,##0.00")),"{currency}",H148),"{due_date}",TEXT(I148,"d mmm yyyy")),"{days_overdue}",MAX(0,L148)),"{sender}",Settings!$B$2),"{business}",Settings!$B$3))</f>
        <v/>
      </c>
      <c r="O148" s="0" t="str">
        <f aca="false">IF(OR(C148="",C148="Call them"),"",SUBSTITUTE(SUBSTITUTE(SUBSTITUTE(SUBSTITUTE(SUBSTITUTE(SUBSTITUTE(SUBSTITUTE(SUBSTITUTE(SUBSTITUTE(INDEX(Templates!$D$2:$D$5,P148),"{contact}",IF(E148="","there",E148)),"{client}",B148),"{invoice}",A148),"{amount}",TEXT(G148,"#,##0.00")),"{currency}",H148),"{due_date}",TEXT(I148,"d mmm yyyy")),"{days_overdue}",MAX(0,L148)),"{sender}",Settings!$B$2),"{business}",Settings!$B$3))</f>
        <v/>
      </c>
      <c r="P148" s="19" t="n">
        <f aca="false">IF(OR(A148="",J148&lt;&gt;"Unpaid",I148=""),0,IF(L148&gt;=Settings!$B$8,4,IF(L148&gt;=Settings!$B$7,3,IF(L148&gt;=0,2,IF(L148&gt;=-Settings!$B$6,1,0)))))</f>
        <v>0</v>
      </c>
    </row>
    <row r="149" customFormat="false" ht="15" hidden="false" customHeight="false" outlineLevel="0" collapsed="false">
      <c r="A149" s="17"/>
      <c r="B149" s="17"/>
      <c r="C149" s="13" t="str">
        <f aca="false">IF(P149=0,"",IF(P149&gt;IFERROR(MATCH(K149,Templates!$A$2:$A$5,0),0),INDEX(Templates!$A$2:$A$5,P149),IF(AND(P149=4,L149&gt;=Settings!$B$8+7),"Call them","")))</f>
        <v/>
      </c>
      <c r="D149" s="14" t="str">
        <f aca="false">IF(N149="","",HYPERLINK(IF(Settings!$B$4="Gmail","https://mail.google.com/mail/?"&amp;IF(Settings!$B$5="","","authuser="&amp;_xlfn.ENCODEURL(Settings!$B$5)&amp;"&amp;")&amp;"view=cm&amp;fs=1&amp;to="&amp;_xlfn.ENCODEURL(F149)&amp;"&amp;su="&amp;_xlfn.ENCODEURL(N149)&amp;"&amp;body="&amp;_xlfn.ENCODEURL(O149),"mailto:"&amp;F149&amp;"?subject="&amp;_xlfn.ENCODEURL(N149)&amp;"&amp;body="&amp;_xlfn.ENCODEURL(O149)),"Write email"))</f>
        <v/>
      </c>
      <c r="E149" s="17"/>
      <c r="F149" s="17"/>
      <c r="G149" s="20"/>
      <c r="H149" s="17"/>
      <c r="I149" s="21"/>
      <c r="J149" s="17"/>
      <c r="K149" s="17"/>
      <c r="L149" s="18" t="str">
        <f aca="true">IF(OR(I149="",J149&lt;&gt;"Unpaid"),"",TODAY()-I149)</f>
        <v/>
      </c>
      <c r="M149" s="17"/>
      <c r="N149" s="0" t="str">
        <f aca="false">IF(OR(C149="",C149="Call them"),"",SUBSTITUTE(SUBSTITUTE(SUBSTITUTE(SUBSTITUTE(SUBSTITUTE(SUBSTITUTE(SUBSTITUTE(SUBSTITUTE(SUBSTITUTE(INDEX(Templates!$C$2:$C$5,P149),"{contact}",IF(E149="","there",E149)),"{client}",B149),"{invoice}",A149),"{amount}",TEXT(G149,"#,##0.00")),"{currency}",H149),"{due_date}",TEXT(I149,"d mmm yyyy")),"{days_overdue}",MAX(0,L149)),"{sender}",Settings!$B$2),"{business}",Settings!$B$3))</f>
        <v/>
      </c>
      <c r="O149" s="0" t="str">
        <f aca="false">IF(OR(C149="",C149="Call them"),"",SUBSTITUTE(SUBSTITUTE(SUBSTITUTE(SUBSTITUTE(SUBSTITUTE(SUBSTITUTE(SUBSTITUTE(SUBSTITUTE(SUBSTITUTE(INDEX(Templates!$D$2:$D$5,P149),"{contact}",IF(E149="","there",E149)),"{client}",B149),"{invoice}",A149),"{amount}",TEXT(G149,"#,##0.00")),"{currency}",H149),"{due_date}",TEXT(I149,"d mmm yyyy")),"{days_overdue}",MAX(0,L149)),"{sender}",Settings!$B$2),"{business}",Settings!$B$3))</f>
        <v/>
      </c>
      <c r="P149" s="19" t="n">
        <f aca="false">IF(OR(A149="",J149&lt;&gt;"Unpaid",I149=""),0,IF(L149&gt;=Settings!$B$8,4,IF(L149&gt;=Settings!$B$7,3,IF(L149&gt;=0,2,IF(L149&gt;=-Settings!$B$6,1,0)))))</f>
        <v>0</v>
      </c>
    </row>
    <row r="150" customFormat="false" ht="15" hidden="false" customHeight="false" outlineLevel="0" collapsed="false">
      <c r="A150" s="17"/>
      <c r="B150" s="17"/>
      <c r="C150" s="13" t="str">
        <f aca="false">IF(P150=0,"",IF(P150&gt;IFERROR(MATCH(K150,Templates!$A$2:$A$5,0),0),INDEX(Templates!$A$2:$A$5,P150),IF(AND(P150=4,L150&gt;=Settings!$B$8+7),"Call them","")))</f>
        <v/>
      </c>
      <c r="D150" s="14" t="str">
        <f aca="false">IF(N150="","",HYPERLINK(IF(Settings!$B$4="Gmail","https://mail.google.com/mail/?"&amp;IF(Settings!$B$5="","","authuser="&amp;_xlfn.ENCODEURL(Settings!$B$5)&amp;"&amp;")&amp;"view=cm&amp;fs=1&amp;to="&amp;_xlfn.ENCODEURL(F150)&amp;"&amp;su="&amp;_xlfn.ENCODEURL(N150)&amp;"&amp;body="&amp;_xlfn.ENCODEURL(O150),"mailto:"&amp;F150&amp;"?subject="&amp;_xlfn.ENCODEURL(N150)&amp;"&amp;body="&amp;_xlfn.ENCODEURL(O150)),"Write email"))</f>
        <v/>
      </c>
      <c r="E150" s="17"/>
      <c r="F150" s="17"/>
      <c r="G150" s="20"/>
      <c r="H150" s="17"/>
      <c r="I150" s="21"/>
      <c r="J150" s="17"/>
      <c r="K150" s="17"/>
      <c r="L150" s="18" t="str">
        <f aca="true">IF(OR(I150="",J150&lt;&gt;"Unpaid"),"",TODAY()-I150)</f>
        <v/>
      </c>
      <c r="M150" s="17"/>
      <c r="N150" s="0" t="str">
        <f aca="false">IF(OR(C150="",C150="Call them"),"",SUBSTITUTE(SUBSTITUTE(SUBSTITUTE(SUBSTITUTE(SUBSTITUTE(SUBSTITUTE(SUBSTITUTE(SUBSTITUTE(SUBSTITUTE(INDEX(Templates!$C$2:$C$5,P150),"{contact}",IF(E150="","there",E150)),"{client}",B150),"{invoice}",A150),"{amount}",TEXT(G150,"#,##0.00")),"{currency}",H150),"{due_date}",TEXT(I150,"d mmm yyyy")),"{days_overdue}",MAX(0,L150)),"{sender}",Settings!$B$2),"{business}",Settings!$B$3))</f>
        <v/>
      </c>
      <c r="O150" s="0" t="str">
        <f aca="false">IF(OR(C150="",C150="Call them"),"",SUBSTITUTE(SUBSTITUTE(SUBSTITUTE(SUBSTITUTE(SUBSTITUTE(SUBSTITUTE(SUBSTITUTE(SUBSTITUTE(SUBSTITUTE(INDEX(Templates!$D$2:$D$5,P150),"{contact}",IF(E150="","there",E150)),"{client}",B150),"{invoice}",A150),"{amount}",TEXT(G150,"#,##0.00")),"{currency}",H150),"{due_date}",TEXT(I150,"d mmm yyyy")),"{days_overdue}",MAX(0,L150)),"{sender}",Settings!$B$2),"{business}",Settings!$B$3))</f>
        <v/>
      </c>
      <c r="P150" s="19" t="n">
        <f aca="false">IF(OR(A150="",J150&lt;&gt;"Unpaid",I150=""),0,IF(L150&gt;=Settings!$B$8,4,IF(L150&gt;=Settings!$B$7,3,IF(L150&gt;=0,2,IF(L150&gt;=-Settings!$B$6,1,0)))))</f>
        <v>0</v>
      </c>
    </row>
    <row r="151" customFormat="false" ht="15" hidden="false" customHeight="false" outlineLevel="0" collapsed="false">
      <c r="A151" s="17"/>
      <c r="B151" s="17"/>
      <c r="C151" s="13" t="str">
        <f aca="false">IF(P151=0,"",IF(P151&gt;IFERROR(MATCH(K151,Templates!$A$2:$A$5,0),0),INDEX(Templates!$A$2:$A$5,P151),IF(AND(P151=4,L151&gt;=Settings!$B$8+7),"Call them","")))</f>
        <v/>
      </c>
      <c r="D151" s="14" t="str">
        <f aca="false">IF(N151="","",HYPERLINK(IF(Settings!$B$4="Gmail","https://mail.google.com/mail/?"&amp;IF(Settings!$B$5="","","authuser="&amp;_xlfn.ENCODEURL(Settings!$B$5)&amp;"&amp;")&amp;"view=cm&amp;fs=1&amp;to="&amp;_xlfn.ENCODEURL(F151)&amp;"&amp;su="&amp;_xlfn.ENCODEURL(N151)&amp;"&amp;body="&amp;_xlfn.ENCODEURL(O151),"mailto:"&amp;F151&amp;"?subject="&amp;_xlfn.ENCODEURL(N151)&amp;"&amp;body="&amp;_xlfn.ENCODEURL(O151)),"Write email"))</f>
        <v/>
      </c>
      <c r="E151" s="17"/>
      <c r="F151" s="17"/>
      <c r="G151" s="20"/>
      <c r="H151" s="17"/>
      <c r="I151" s="21"/>
      <c r="J151" s="17"/>
      <c r="K151" s="17"/>
      <c r="L151" s="18" t="str">
        <f aca="true">IF(OR(I151="",J151&lt;&gt;"Unpaid"),"",TODAY()-I151)</f>
        <v/>
      </c>
      <c r="M151" s="17"/>
      <c r="N151" s="0" t="str">
        <f aca="false">IF(OR(C151="",C151="Call them"),"",SUBSTITUTE(SUBSTITUTE(SUBSTITUTE(SUBSTITUTE(SUBSTITUTE(SUBSTITUTE(SUBSTITUTE(SUBSTITUTE(SUBSTITUTE(INDEX(Templates!$C$2:$C$5,P151),"{contact}",IF(E151="","there",E151)),"{client}",B151),"{invoice}",A151),"{amount}",TEXT(G151,"#,##0.00")),"{currency}",H151),"{due_date}",TEXT(I151,"d mmm yyyy")),"{days_overdue}",MAX(0,L151)),"{sender}",Settings!$B$2),"{business}",Settings!$B$3))</f>
        <v/>
      </c>
      <c r="O151" s="0" t="str">
        <f aca="false">IF(OR(C151="",C151="Call them"),"",SUBSTITUTE(SUBSTITUTE(SUBSTITUTE(SUBSTITUTE(SUBSTITUTE(SUBSTITUTE(SUBSTITUTE(SUBSTITUTE(SUBSTITUTE(INDEX(Templates!$D$2:$D$5,P151),"{contact}",IF(E151="","there",E151)),"{client}",B151),"{invoice}",A151),"{amount}",TEXT(G151,"#,##0.00")),"{currency}",H151),"{due_date}",TEXT(I151,"d mmm yyyy")),"{days_overdue}",MAX(0,L151)),"{sender}",Settings!$B$2),"{business}",Settings!$B$3))</f>
        <v/>
      </c>
      <c r="P151" s="19" t="n">
        <f aca="false">IF(OR(A151="",J151&lt;&gt;"Unpaid",I151=""),0,IF(L151&gt;=Settings!$B$8,4,IF(L151&gt;=Settings!$B$7,3,IF(L151&gt;=0,2,IF(L151&gt;=-Settings!$B$6,1,0)))))</f>
        <v>0</v>
      </c>
    </row>
    <row r="152" customFormat="false" ht="15" hidden="false" customHeight="false" outlineLevel="0" collapsed="false">
      <c r="A152" s="17"/>
      <c r="B152" s="17"/>
      <c r="C152" s="13" t="str">
        <f aca="false">IF(P152=0,"",IF(P152&gt;IFERROR(MATCH(K152,Templates!$A$2:$A$5,0),0),INDEX(Templates!$A$2:$A$5,P152),IF(AND(P152=4,L152&gt;=Settings!$B$8+7),"Call them","")))</f>
        <v/>
      </c>
      <c r="D152" s="14" t="str">
        <f aca="false">IF(N152="","",HYPERLINK(IF(Settings!$B$4="Gmail","https://mail.google.com/mail/?"&amp;IF(Settings!$B$5="","","authuser="&amp;_xlfn.ENCODEURL(Settings!$B$5)&amp;"&amp;")&amp;"view=cm&amp;fs=1&amp;to="&amp;_xlfn.ENCODEURL(F152)&amp;"&amp;su="&amp;_xlfn.ENCODEURL(N152)&amp;"&amp;body="&amp;_xlfn.ENCODEURL(O152),"mailto:"&amp;F152&amp;"?subject="&amp;_xlfn.ENCODEURL(N152)&amp;"&amp;body="&amp;_xlfn.ENCODEURL(O152)),"Write email"))</f>
        <v/>
      </c>
      <c r="E152" s="17"/>
      <c r="F152" s="17"/>
      <c r="G152" s="20"/>
      <c r="H152" s="17"/>
      <c r="I152" s="21"/>
      <c r="J152" s="17"/>
      <c r="K152" s="17"/>
      <c r="L152" s="18" t="str">
        <f aca="true">IF(OR(I152="",J152&lt;&gt;"Unpaid"),"",TODAY()-I152)</f>
        <v/>
      </c>
      <c r="M152" s="17"/>
      <c r="N152" s="0" t="str">
        <f aca="false">IF(OR(C152="",C152="Call them"),"",SUBSTITUTE(SUBSTITUTE(SUBSTITUTE(SUBSTITUTE(SUBSTITUTE(SUBSTITUTE(SUBSTITUTE(SUBSTITUTE(SUBSTITUTE(INDEX(Templates!$C$2:$C$5,P152),"{contact}",IF(E152="","there",E152)),"{client}",B152),"{invoice}",A152),"{amount}",TEXT(G152,"#,##0.00")),"{currency}",H152),"{due_date}",TEXT(I152,"d mmm yyyy")),"{days_overdue}",MAX(0,L152)),"{sender}",Settings!$B$2),"{business}",Settings!$B$3))</f>
        <v/>
      </c>
      <c r="O152" s="0" t="str">
        <f aca="false">IF(OR(C152="",C152="Call them"),"",SUBSTITUTE(SUBSTITUTE(SUBSTITUTE(SUBSTITUTE(SUBSTITUTE(SUBSTITUTE(SUBSTITUTE(SUBSTITUTE(SUBSTITUTE(INDEX(Templates!$D$2:$D$5,P152),"{contact}",IF(E152="","there",E152)),"{client}",B152),"{invoice}",A152),"{amount}",TEXT(G152,"#,##0.00")),"{currency}",H152),"{due_date}",TEXT(I152,"d mmm yyyy")),"{days_overdue}",MAX(0,L152)),"{sender}",Settings!$B$2),"{business}",Settings!$B$3))</f>
        <v/>
      </c>
      <c r="P152" s="19" t="n">
        <f aca="false">IF(OR(A152="",J152&lt;&gt;"Unpaid",I152=""),0,IF(L152&gt;=Settings!$B$8,4,IF(L152&gt;=Settings!$B$7,3,IF(L152&gt;=0,2,IF(L152&gt;=-Settings!$B$6,1,0)))))</f>
        <v>0</v>
      </c>
    </row>
    <row r="153" customFormat="false" ht="15" hidden="false" customHeight="false" outlineLevel="0" collapsed="false">
      <c r="A153" s="17"/>
      <c r="B153" s="17"/>
      <c r="C153" s="13" t="str">
        <f aca="false">IF(P153=0,"",IF(P153&gt;IFERROR(MATCH(K153,Templates!$A$2:$A$5,0),0),INDEX(Templates!$A$2:$A$5,P153),IF(AND(P153=4,L153&gt;=Settings!$B$8+7),"Call them","")))</f>
        <v/>
      </c>
      <c r="D153" s="14" t="str">
        <f aca="false">IF(N153="","",HYPERLINK(IF(Settings!$B$4="Gmail","https://mail.google.com/mail/?"&amp;IF(Settings!$B$5="","","authuser="&amp;_xlfn.ENCODEURL(Settings!$B$5)&amp;"&amp;")&amp;"view=cm&amp;fs=1&amp;to="&amp;_xlfn.ENCODEURL(F153)&amp;"&amp;su="&amp;_xlfn.ENCODEURL(N153)&amp;"&amp;body="&amp;_xlfn.ENCODEURL(O153),"mailto:"&amp;F153&amp;"?subject="&amp;_xlfn.ENCODEURL(N153)&amp;"&amp;body="&amp;_xlfn.ENCODEURL(O153)),"Write email"))</f>
        <v/>
      </c>
      <c r="E153" s="17"/>
      <c r="F153" s="17"/>
      <c r="G153" s="20"/>
      <c r="H153" s="17"/>
      <c r="I153" s="21"/>
      <c r="J153" s="17"/>
      <c r="K153" s="17"/>
      <c r="L153" s="18" t="str">
        <f aca="true">IF(OR(I153="",J153&lt;&gt;"Unpaid"),"",TODAY()-I153)</f>
        <v/>
      </c>
      <c r="M153" s="17"/>
      <c r="N153" s="0" t="str">
        <f aca="false">IF(OR(C153="",C153="Call them"),"",SUBSTITUTE(SUBSTITUTE(SUBSTITUTE(SUBSTITUTE(SUBSTITUTE(SUBSTITUTE(SUBSTITUTE(SUBSTITUTE(SUBSTITUTE(INDEX(Templates!$C$2:$C$5,P153),"{contact}",IF(E153="","there",E153)),"{client}",B153),"{invoice}",A153),"{amount}",TEXT(G153,"#,##0.00")),"{currency}",H153),"{due_date}",TEXT(I153,"d mmm yyyy")),"{days_overdue}",MAX(0,L153)),"{sender}",Settings!$B$2),"{business}",Settings!$B$3))</f>
        <v/>
      </c>
      <c r="O153" s="0" t="str">
        <f aca="false">IF(OR(C153="",C153="Call them"),"",SUBSTITUTE(SUBSTITUTE(SUBSTITUTE(SUBSTITUTE(SUBSTITUTE(SUBSTITUTE(SUBSTITUTE(SUBSTITUTE(SUBSTITUTE(INDEX(Templates!$D$2:$D$5,P153),"{contact}",IF(E153="","there",E153)),"{client}",B153),"{invoice}",A153),"{amount}",TEXT(G153,"#,##0.00")),"{currency}",H153),"{due_date}",TEXT(I153,"d mmm yyyy")),"{days_overdue}",MAX(0,L153)),"{sender}",Settings!$B$2),"{business}",Settings!$B$3))</f>
        <v/>
      </c>
      <c r="P153" s="19" t="n">
        <f aca="false">IF(OR(A153="",J153&lt;&gt;"Unpaid",I153=""),0,IF(L153&gt;=Settings!$B$8,4,IF(L153&gt;=Settings!$B$7,3,IF(L153&gt;=0,2,IF(L153&gt;=-Settings!$B$6,1,0)))))</f>
        <v>0</v>
      </c>
    </row>
    <row r="154" customFormat="false" ht="15" hidden="false" customHeight="false" outlineLevel="0" collapsed="false">
      <c r="A154" s="17"/>
      <c r="B154" s="17"/>
      <c r="C154" s="13" t="str">
        <f aca="false">IF(P154=0,"",IF(P154&gt;IFERROR(MATCH(K154,Templates!$A$2:$A$5,0),0),INDEX(Templates!$A$2:$A$5,P154),IF(AND(P154=4,L154&gt;=Settings!$B$8+7),"Call them","")))</f>
        <v/>
      </c>
      <c r="D154" s="14" t="str">
        <f aca="false">IF(N154="","",HYPERLINK(IF(Settings!$B$4="Gmail","https://mail.google.com/mail/?"&amp;IF(Settings!$B$5="","","authuser="&amp;_xlfn.ENCODEURL(Settings!$B$5)&amp;"&amp;")&amp;"view=cm&amp;fs=1&amp;to="&amp;_xlfn.ENCODEURL(F154)&amp;"&amp;su="&amp;_xlfn.ENCODEURL(N154)&amp;"&amp;body="&amp;_xlfn.ENCODEURL(O154),"mailto:"&amp;F154&amp;"?subject="&amp;_xlfn.ENCODEURL(N154)&amp;"&amp;body="&amp;_xlfn.ENCODEURL(O154)),"Write email"))</f>
        <v/>
      </c>
      <c r="E154" s="17"/>
      <c r="F154" s="17"/>
      <c r="G154" s="20"/>
      <c r="H154" s="17"/>
      <c r="I154" s="21"/>
      <c r="J154" s="17"/>
      <c r="K154" s="17"/>
      <c r="L154" s="18" t="str">
        <f aca="true">IF(OR(I154="",J154&lt;&gt;"Unpaid"),"",TODAY()-I154)</f>
        <v/>
      </c>
      <c r="M154" s="17"/>
      <c r="N154" s="0" t="str">
        <f aca="false">IF(OR(C154="",C154="Call them"),"",SUBSTITUTE(SUBSTITUTE(SUBSTITUTE(SUBSTITUTE(SUBSTITUTE(SUBSTITUTE(SUBSTITUTE(SUBSTITUTE(SUBSTITUTE(INDEX(Templates!$C$2:$C$5,P154),"{contact}",IF(E154="","there",E154)),"{client}",B154),"{invoice}",A154),"{amount}",TEXT(G154,"#,##0.00")),"{currency}",H154),"{due_date}",TEXT(I154,"d mmm yyyy")),"{days_overdue}",MAX(0,L154)),"{sender}",Settings!$B$2),"{business}",Settings!$B$3))</f>
        <v/>
      </c>
      <c r="O154" s="0" t="str">
        <f aca="false">IF(OR(C154="",C154="Call them"),"",SUBSTITUTE(SUBSTITUTE(SUBSTITUTE(SUBSTITUTE(SUBSTITUTE(SUBSTITUTE(SUBSTITUTE(SUBSTITUTE(SUBSTITUTE(INDEX(Templates!$D$2:$D$5,P154),"{contact}",IF(E154="","there",E154)),"{client}",B154),"{invoice}",A154),"{amount}",TEXT(G154,"#,##0.00")),"{currency}",H154),"{due_date}",TEXT(I154,"d mmm yyyy")),"{days_overdue}",MAX(0,L154)),"{sender}",Settings!$B$2),"{business}",Settings!$B$3))</f>
        <v/>
      </c>
      <c r="P154" s="19" t="n">
        <f aca="false">IF(OR(A154="",J154&lt;&gt;"Unpaid",I154=""),0,IF(L154&gt;=Settings!$B$8,4,IF(L154&gt;=Settings!$B$7,3,IF(L154&gt;=0,2,IF(L154&gt;=-Settings!$B$6,1,0)))))</f>
        <v>0</v>
      </c>
    </row>
    <row r="155" customFormat="false" ht="15" hidden="false" customHeight="false" outlineLevel="0" collapsed="false">
      <c r="A155" s="17"/>
      <c r="B155" s="17"/>
      <c r="C155" s="13" t="str">
        <f aca="false">IF(P155=0,"",IF(P155&gt;IFERROR(MATCH(K155,Templates!$A$2:$A$5,0),0),INDEX(Templates!$A$2:$A$5,P155),IF(AND(P155=4,L155&gt;=Settings!$B$8+7),"Call them","")))</f>
        <v/>
      </c>
      <c r="D155" s="14" t="str">
        <f aca="false">IF(N155="","",HYPERLINK(IF(Settings!$B$4="Gmail","https://mail.google.com/mail/?"&amp;IF(Settings!$B$5="","","authuser="&amp;_xlfn.ENCODEURL(Settings!$B$5)&amp;"&amp;")&amp;"view=cm&amp;fs=1&amp;to="&amp;_xlfn.ENCODEURL(F155)&amp;"&amp;su="&amp;_xlfn.ENCODEURL(N155)&amp;"&amp;body="&amp;_xlfn.ENCODEURL(O155),"mailto:"&amp;F155&amp;"?subject="&amp;_xlfn.ENCODEURL(N155)&amp;"&amp;body="&amp;_xlfn.ENCODEURL(O155)),"Write email"))</f>
        <v/>
      </c>
      <c r="E155" s="17"/>
      <c r="F155" s="17"/>
      <c r="G155" s="20"/>
      <c r="H155" s="17"/>
      <c r="I155" s="21"/>
      <c r="J155" s="17"/>
      <c r="K155" s="17"/>
      <c r="L155" s="18" t="str">
        <f aca="true">IF(OR(I155="",J155&lt;&gt;"Unpaid"),"",TODAY()-I155)</f>
        <v/>
      </c>
      <c r="M155" s="17"/>
      <c r="N155" s="0" t="str">
        <f aca="false">IF(OR(C155="",C155="Call them"),"",SUBSTITUTE(SUBSTITUTE(SUBSTITUTE(SUBSTITUTE(SUBSTITUTE(SUBSTITUTE(SUBSTITUTE(SUBSTITUTE(SUBSTITUTE(INDEX(Templates!$C$2:$C$5,P155),"{contact}",IF(E155="","there",E155)),"{client}",B155),"{invoice}",A155),"{amount}",TEXT(G155,"#,##0.00")),"{currency}",H155),"{due_date}",TEXT(I155,"d mmm yyyy")),"{days_overdue}",MAX(0,L155)),"{sender}",Settings!$B$2),"{business}",Settings!$B$3))</f>
        <v/>
      </c>
      <c r="O155" s="0" t="str">
        <f aca="false">IF(OR(C155="",C155="Call them"),"",SUBSTITUTE(SUBSTITUTE(SUBSTITUTE(SUBSTITUTE(SUBSTITUTE(SUBSTITUTE(SUBSTITUTE(SUBSTITUTE(SUBSTITUTE(INDEX(Templates!$D$2:$D$5,P155),"{contact}",IF(E155="","there",E155)),"{client}",B155),"{invoice}",A155),"{amount}",TEXT(G155,"#,##0.00")),"{currency}",H155),"{due_date}",TEXT(I155,"d mmm yyyy")),"{days_overdue}",MAX(0,L155)),"{sender}",Settings!$B$2),"{business}",Settings!$B$3))</f>
        <v/>
      </c>
      <c r="P155" s="19" t="n">
        <f aca="false">IF(OR(A155="",J155&lt;&gt;"Unpaid",I155=""),0,IF(L155&gt;=Settings!$B$8,4,IF(L155&gt;=Settings!$B$7,3,IF(L155&gt;=0,2,IF(L155&gt;=-Settings!$B$6,1,0)))))</f>
        <v>0</v>
      </c>
    </row>
    <row r="156" customFormat="false" ht="15" hidden="false" customHeight="false" outlineLevel="0" collapsed="false">
      <c r="A156" s="17"/>
      <c r="B156" s="17"/>
      <c r="C156" s="13" t="str">
        <f aca="false">IF(P156=0,"",IF(P156&gt;IFERROR(MATCH(K156,Templates!$A$2:$A$5,0),0),INDEX(Templates!$A$2:$A$5,P156),IF(AND(P156=4,L156&gt;=Settings!$B$8+7),"Call them","")))</f>
        <v/>
      </c>
      <c r="D156" s="14" t="str">
        <f aca="false">IF(N156="","",HYPERLINK(IF(Settings!$B$4="Gmail","https://mail.google.com/mail/?"&amp;IF(Settings!$B$5="","","authuser="&amp;_xlfn.ENCODEURL(Settings!$B$5)&amp;"&amp;")&amp;"view=cm&amp;fs=1&amp;to="&amp;_xlfn.ENCODEURL(F156)&amp;"&amp;su="&amp;_xlfn.ENCODEURL(N156)&amp;"&amp;body="&amp;_xlfn.ENCODEURL(O156),"mailto:"&amp;F156&amp;"?subject="&amp;_xlfn.ENCODEURL(N156)&amp;"&amp;body="&amp;_xlfn.ENCODEURL(O156)),"Write email"))</f>
        <v/>
      </c>
      <c r="E156" s="17"/>
      <c r="F156" s="17"/>
      <c r="G156" s="20"/>
      <c r="H156" s="17"/>
      <c r="I156" s="21"/>
      <c r="J156" s="17"/>
      <c r="K156" s="17"/>
      <c r="L156" s="18" t="str">
        <f aca="true">IF(OR(I156="",J156&lt;&gt;"Unpaid"),"",TODAY()-I156)</f>
        <v/>
      </c>
      <c r="M156" s="17"/>
      <c r="N156" s="0" t="str">
        <f aca="false">IF(OR(C156="",C156="Call them"),"",SUBSTITUTE(SUBSTITUTE(SUBSTITUTE(SUBSTITUTE(SUBSTITUTE(SUBSTITUTE(SUBSTITUTE(SUBSTITUTE(SUBSTITUTE(INDEX(Templates!$C$2:$C$5,P156),"{contact}",IF(E156="","there",E156)),"{client}",B156),"{invoice}",A156),"{amount}",TEXT(G156,"#,##0.00")),"{currency}",H156),"{due_date}",TEXT(I156,"d mmm yyyy")),"{days_overdue}",MAX(0,L156)),"{sender}",Settings!$B$2),"{business}",Settings!$B$3))</f>
        <v/>
      </c>
      <c r="O156" s="0" t="str">
        <f aca="false">IF(OR(C156="",C156="Call them"),"",SUBSTITUTE(SUBSTITUTE(SUBSTITUTE(SUBSTITUTE(SUBSTITUTE(SUBSTITUTE(SUBSTITUTE(SUBSTITUTE(SUBSTITUTE(INDEX(Templates!$D$2:$D$5,P156),"{contact}",IF(E156="","there",E156)),"{client}",B156),"{invoice}",A156),"{amount}",TEXT(G156,"#,##0.00")),"{currency}",H156),"{due_date}",TEXT(I156,"d mmm yyyy")),"{days_overdue}",MAX(0,L156)),"{sender}",Settings!$B$2),"{business}",Settings!$B$3))</f>
        <v/>
      </c>
      <c r="P156" s="19" t="n">
        <f aca="false">IF(OR(A156="",J156&lt;&gt;"Unpaid",I156=""),0,IF(L156&gt;=Settings!$B$8,4,IF(L156&gt;=Settings!$B$7,3,IF(L156&gt;=0,2,IF(L156&gt;=-Settings!$B$6,1,0)))))</f>
        <v>0</v>
      </c>
    </row>
    <row r="157" customFormat="false" ht="15" hidden="false" customHeight="false" outlineLevel="0" collapsed="false">
      <c r="A157" s="17"/>
      <c r="B157" s="17"/>
      <c r="C157" s="13" t="str">
        <f aca="false">IF(P157=0,"",IF(P157&gt;IFERROR(MATCH(K157,Templates!$A$2:$A$5,0),0),INDEX(Templates!$A$2:$A$5,P157),IF(AND(P157=4,L157&gt;=Settings!$B$8+7),"Call them","")))</f>
        <v/>
      </c>
      <c r="D157" s="14" t="str">
        <f aca="false">IF(N157="","",HYPERLINK(IF(Settings!$B$4="Gmail","https://mail.google.com/mail/?"&amp;IF(Settings!$B$5="","","authuser="&amp;_xlfn.ENCODEURL(Settings!$B$5)&amp;"&amp;")&amp;"view=cm&amp;fs=1&amp;to="&amp;_xlfn.ENCODEURL(F157)&amp;"&amp;su="&amp;_xlfn.ENCODEURL(N157)&amp;"&amp;body="&amp;_xlfn.ENCODEURL(O157),"mailto:"&amp;F157&amp;"?subject="&amp;_xlfn.ENCODEURL(N157)&amp;"&amp;body="&amp;_xlfn.ENCODEURL(O157)),"Write email"))</f>
        <v/>
      </c>
      <c r="E157" s="17"/>
      <c r="F157" s="17"/>
      <c r="G157" s="20"/>
      <c r="H157" s="17"/>
      <c r="I157" s="21"/>
      <c r="J157" s="17"/>
      <c r="K157" s="17"/>
      <c r="L157" s="18" t="str">
        <f aca="true">IF(OR(I157="",J157&lt;&gt;"Unpaid"),"",TODAY()-I157)</f>
        <v/>
      </c>
      <c r="M157" s="17"/>
      <c r="N157" s="0" t="str">
        <f aca="false">IF(OR(C157="",C157="Call them"),"",SUBSTITUTE(SUBSTITUTE(SUBSTITUTE(SUBSTITUTE(SUBSTITUTE(SUBSTITUTE(SUBSTITUTE(SUBSTITUTE(SUBSTITUTE(INDEX(Templates!$C$2:$C$5,P157),"{contact}",IF(E157="","there",E157)),"{client}",B157),"{invoice}",A157),"{amount}",TEXT(G157,"#,##0.00")),"{currency}",H157),"{due_date}",TEXT(I157,"d mmm yyyy")),"{days_overdue}",MAX(0,L157)),"{sender}",Settings!$B$2),"{business}",Settings!$B$3))</f>
        <v/>
      </c>
      <c r="O157" s="0" t="str">
        <f aca="false">IF(OR(C157="",C157="Call them"),"",SUBSTITUTE(SUBSTITUTE(SUBSTITUTE(SUBSTITUTE(SUBSTITUTE(SUBSTITUTE(SUBSTITUTE(SUBSTITUTE(SUBSTITUTE(INDEX(Templates!$D$2:$D$5,P157),"{contact}",IF(E157="","there",E157)),"{client}",B157),"{invoice}",A157),"{amount}",TEXT(G157,"#,##0.00")),"{currency}",H157),"{due_date}",TEXT(I157,"d mmm yyyy")),"{days_overdue}",MAX(0,L157)),"{sender}",Settings!$B$2),"{business}",Settings!$B$3))</f>
        <v/>
      </c>
      <c r="P157" s="19" t="n">
        <f aca="false">IF(OR(A157="",J157&lt;&gt;"Unpaid",I157=""),0,IF(L157&gt;=Settings!$B$8,4,IF(L157&gt;=Settings!$B$7,3,IF(L157&gt;=0,2,IF(L157&gt;=-Settings!$B$6,1,0)))))</f>
        <v>0</v>
      </c>
    </row>
    <row r="158" customFormat="false" ht="15" hidden="false" customHeight="false" outlineLevel="0" collapsed="false">
      <c r="A158" s="17"/>
      <c r="B158" s="17"/>
      <c r="C158" s="13" t="str">
        <f aca="false">IF(P158=0,"",IF(P158&gt;IFERROR(MATCH(K158,Templates!$A$2:$A$5,0),0),INDEX(Templates!$A$2:$A$5,P158),IF(AND(P158=4,L158&gt;=Settings!$B$8+7),"Call them","")))</f>
        <v/>
      </c>
      <c r="D158" s="14" t="str">
        <f aca="false">IF(N158="","",HYPERLINK(IF(Settings!$B$4="Gmail","https://mail.google.com/mail/?"&amp;IF(Settings!$B$5="","","authuser="&amp;_xlfn.ENCODEURL(Settings!$B$5)&amp;"&amp;")&amp;"view=cm&amp;fs=1&amp;to="&amp;_xlfn.ENCODEURL(F158)&amp;"&amp;su="&amp;_xlfn.ENCODEURL(N158)&amp;"&amp;body="&amp;_xlfn.ENCODEURL(O158),"mailto:"&amp;F158&amp;"?subject="&amp;_xlfn.ENCODEURL(N158)&amp;"&amp;body="&amp;_xlfn.ENCODEURL(O158)),"Write email"))</f>
        <v/>
      </c>
      <c r="E158" s="17"/>
      <c r="F158" s="17"/>
      <c r="G158" s="20"/>
      <c r="H158" s="17"/>
      <c r="I158" s="21"/>
      <c r="J158" s="17"/>
      <c r="K158" s="17"/>
      <c r="L158" s="18" t="str">
        <f aca="true">IF(OR(I158="",J158&lt;&gt;"Unpaid"),"",TODAY()-I158)</f>
        <v/>
      </c>
      <c r="M158" s="17"/>
      <c r="N158" s="0" t="str">
        <f aca="false">IF(OR(C158="",C158="Call them"),"",SUBSTITUTE(SUBSTITUTE(SUBSTITUTE(SUBSTITUTE(SUBSTITUTE(SUBSTITUTE(SUBSTITUTE(SUBSTITUTE(SUBSTITUTE(INDEX(Templates!$C$2:$C$5,P158),"{contact}",IF(E158="","there",E158)),"{client}",B158),"{invoice}",A158),"{amount}",TEXT(G158,"#,##0.00")),"{currency}",H158),"{due_date}",TEXT(I158,"d mmm yyyy")),"{days_overdue}",MAX(0,L158)),"{sender}",Settings!$B$2),"{business}",Settings!$B$3))</f>
        <v/>
      </c>
      <c r="O158" s="0" t="str">
        <f aca="false">IF(OR(C158="",C158="Call them"),"",SUBSTITUTE(SUBSTITUTE(SUBSTITUTE(SUBSTITUTE(SUBSTITUTE(SUBSTITUTE(SUBSTITUTE(SUBSTITUTE(SUBSTITUTE(INDEX(Templates!$D$2:$D$5,P158),"{contact}",IF(E158="","there",E158)),"{client}",B158),"{invoice}",A158),"{amount}",TEXT(G158,"#,##0.00")),"{currency}",H158),"{due_date}",TEXT(I158,"d mmm yyyy")),"{days_overdue}",MAX(0,L158)),"{sender}",Settings!$B$2),"{business}",Settings!$B$3))</f>
        <v/>
      </c>
      <c r="P158" s="19" t="n">
        <f aca="false">IF(OR(A158="",J158&lt;&gt;"Unpaid",I158=""),0,IF(L158&gt;=Settings!$B$8,4,IF(L158&gt;=Settings!$B$7,3,IF(L158&gt;=0,2,IF(L158&gt;=-Settings!$B$6,1,0)))))</f>
        <v>0</v>
      </c>
    </row>
    <row r="159" customFormat="false" ht="15" hidden="false" customHeight="false" outlineLevel="0" collapsed="false">
      <c r="A159" s="17"/>
      <c r="B159" s="17"/>
      <c r="C159" s="13" t="str">
        <f aca="false">IF(P159=0,"",IF(P159&gt;IFERROR(MATCH(K159,Templates!$A$2:$A$5,0),0),INDEX(Templates!$A$2:$A$5,P159),IF(AND(P159=4,L159&gt;=Settings!$B$8+7),"Call them","")))</f>
        <v/>
      </c>
      <c r="D159" s="14" t="str">
        <f aca="false">IF(N159="","",HYPERLINK(IF(Settings!$B$4="Gmail","https://mail.google.com/mail/?"&amp;IF(Settings!$B$5="","","authuser="&amp;_xlfn.ENCODEURL(Settings!$B$5)&amp;"&amp;")&amp;"view=cm&amp;fs=1&amp;to="&amp;_xlfn.ENCODEURL(F159)&amp;"&amp;su="&amp;_xlfn.ENCODEURL(N159)&amp;"&amp;body="&amp;_xlfn.ENCODEURL(O159),"mailto:"&amp;F159&amp;"?subject="&amp;_xlfn.ENCODEURL(N159)&amp;"&amp;body="&amp;_xlfn.ENCODEURL(O159)),"Write email"))</f>
        <v/>
      </c>
      <c r="E159" s="17"/>
      <c r="F159" s="17"/>
      <c r="G159" s="20"/>
      <c r="H159" s="17"/>
      <c r="I159" s="21"/>
      <c r="J159" s="17"/>
      <c r="K159" s="17"/>
      <c r="L159" s="18" t="str">
        <f aca="true">IF(OR(I159="",J159&lt;&gt;"Unpaid"),"",TODAY()-I159)</f>
        <v/>
      </c>
      <c r="M159" s="17"/>
      <c r="N159" s="0" t="str">
        <f aca="false">IF(OR(C159="",C159="Call them"),"",SUBSTITUTE(SUBSTITUTE(SUBSTITUTE(SUBSTITUTE(SUBSTITUTE(SUBSTITUTE(SUBSTITUTE(SUBSTITUTE(SUBSTITUTE(INDEX(Templates!$C$2:$C$5,P159),"{contact}",IF(E159="","there",E159)),"{client}",B159),"{invoice}",A159),"{amount}",TEXT(G159,"#,##0.00")),"{currency}",H159),"{due_date}",TEXT(I159,"d mmm yyyy")),"{days_overdue}",MAX(0,L159)),"{sender}",Settings!$B$2),"{business}",Settings!$B$3))</f>
        <v/>
      </c>
      <c r="O159" s="0" t="str">
        <f aca="false">IF(OR(C159="",C159="Call them"),"",SUBSTITUTE(SUBSTITUTE(SUBSTITUTE(SUBSTITUTE(SUBSTITUTE(SUBSTITUTE(SUBSTITUTE(SUBSTITUTE(SUBSTITUTE(INDEX(Templates!$D$2:$D$5,P159),"{contact}",IF(E159="","there",E159)),"{client}",B159),"{invoice}",A159),"{amount}",TEXT(G159,"#,##0.00")),"{currency}",H159),"{due_date}",TEXT(I159,"d mmm yyyy")),"{days_overdue}",MAX(0,L159)),"{sender}",Settings!$B$2),"{business}",Settings!$B$3))</f>
        <v/>
      </c>
      <c r="P159" s="19" t="n">
        <f aca="false">IF(OR(A159="",J159&lt;&gt;"Unpaid",I159=""),0,IF(L159&gt;=Settings!$B$8,4,IF(L159&gt;=Settings!$B$7,3,IF(L159&gt;=0,2,IF(L159&gt;=-Settings!$B$6,1,0)))))</f>
        <v>0</v>
      </c>
    </row>
    <row r="160" customFormat="false" ht="15" hidden="false" customHeight="false" outlineLevel="0" collapsed="false">
      <c r="A160" s="17"/>
      <c r="B160" s="17"/>
      <c r="C160" s="13" t="str">
        <f aca="false">IF(P160=0,"",IF(P160&gt;IFERROR(MATCH(K160,Templates!$A$2:$A$5,0),0),INDEX(Templates!$A$2:$A$5,P160),IF(AND(P160=4,L160&gt;=Settings!$B$8+7),"Call them","")))</f>
        <v/>
      </c>
      <c r="D160" s="14" t="str">
        <f aca="false">IF(N160="","",HYPERLINK(IF(Settings!$B$4="Gmail","https://mail.google.com/mail/?"&amp;IF(Settings!$B$5="","","authuser="&amp;_xlfn.ENCODEURL(Settings!$B$5)&amp;"&amp;")&amp;"view=cm&amp;fs=1&amp;to="&amp;_xlfn.ENCODEURL(F160)&amp;"&amp;su="&amp;_xlfn.ENCODEURL(N160)&amp;"&amp;body="&amp;_xlfn.ENCODEURL(O160),"mailto:"&amp;F160&amp;"?subject="&amp;_xlfn.ENCODEURL(N160)&amp;"&amp;body="&amp;_xlfn.ENCODEURL(O160)),"Write email"))</f>
        <v/>
      </c>
      <c r="E160" s="17"/>
      <c r="F160" s="17"/>
      <c r="G160" s="20"/>
      <c r="H160" s="17"/>
      <c r="I160" s="21"/>
      <c r="J160" s="17"/>
      <c r="K160" s="17"/>
      <c r="L160" s="18" t="str">
        <f aca="true">IF(OR(I160="",J160&lt;&gt;"Unpaid"),"",TODAY()-I160)</f>
        <v/>
      </c>
      <c r="M160" s="17"/>
      <c r="N160" s="0" t="str">
        <f aca="false">IF(OR(C160="",C160="Call them"),"",SUBSTITUTE(SUBSTITUTE(SUBSTITUTE(SUBSTITUTE(SUBSTITUTE(SUBSTITUTE(SUBSTITUTE(SUBSTITUTE(SUBSTITUTE(INDEX(Templates!$C$2:$C$5,P160),"{contact}",IF(E160="","there",E160)),"{client}",B160),"{invoice}",A160),"{amount}",TEXT(G160,"#,##0.00")),"{currency}",H160),"{due_date}",TEXT(I160,"d mmm yyyy")),"{days_overdue}",MAX(0,L160)),"{sender}",Settings!$B$2),"{business}",Settings!$B$3))</f>
        <v/>
      </c>
      <c r="O160" s="0" t="str">
        <f aca="false">IF(OR(C160="",C160="Call them"),"",SUBSTITUTE(SUBSTITUTE(SUBSTITUTE(SUBSTITUTE(SUBSTITUTE(SUBSTITUTE(SUBSTITUTE(SUBSTITUTE(SUBSTITUTE(INDEX(Templates!$D$2:$D$5,P160),"{contact}",IF(E160="","there",E160)),"{client}",B160),"{invoice}",A160),"{amount}",TEXT(G160,"#,##0.00")),"{currency}",H160),"{due_date}",TEXT(I160,"d mmm yyyy")),"{days_overdue}",MAX(0,L160)),"{sender}",Settings!$B$2),"{business}",Settings!$B$3))</f>
        <v/>
      </c>
      <c r="P160" s="19" t="n">
        <f aca="false">IF(OR(A160="",J160&lt;&gt;"Unpaid",I160=""),0,IF(L160&gt;=Settings!$B$8,4,IF(L160&gt;=Settings!$B$7,3,IF(L160&gt;=0,2,IF(L160&gt;=-Settings!$B$6,1,0)))))</f>
        <v>0</v>
      </c>
    </row>
    <row r="161" customFormat="false" ht="15" hidden="false" customHeight="false" outlineLevel="0" collapsed="false">
      <c r="A161" s="17"/>
      <c r="B161" s="17"/>
      <c r="C161" s="13" t="str">
        <f aca="false">IF(P161=0,"",IF(P161&gt;IFERROR(MATCH(K161,Templates!$A$2:$A$5,0),0),INDEX(Templates!$A$2:$A$5,P161),IF(AND(P161=4,L161&gt;=Settings!$B$8+7),"Call them","")))</f>
        <v/>
      </c>
      <c r="D161" s="14" t="str">
        <f aca="false">IF(N161="","",HYPERLINK(IF(Settings!$B$4="Gmail","https://mail.google.com/mail/?"&amp;IF(Settings!$B$5="","","authuser="&amp;_xlfn.ENCODEURL(Settings!$B$5)&amp;"&amp;")&amp;"view=cm&amp;fs=1&amp;to="&amp;_xlfn.ENCODEURL(F161)&amp;"&amp;su="&amp;_xlfn.ENCODEURL(N161)&amp;"&amp;body="&amp;_xlfn.ENCODEURL(O161),"mailto:"&amp;F161&amp;"?subject="&amp;_xlfn.ENCODEURL(N161)&amp;"&amp;body="&amp;_xlfn.ENCODEURL(O161)),"Write email"))</f>
        <v/>
      </c>
      <c r="E161" s="17"/>
      <c r="F161" s="17"/>
      <c r="G161" s="20"/>
      <c r="H161" s="17"/>
      <c r="I161" s="21"/>
      <c r="J161" s="17"/>
      <c r="K161" s="17"/>
      <c r="L161" s="18" t="str">
        <f aca="true">IF(OR(I161="",J161&lt;&gt;"Unpaid"),"",TODAY()-I161)</f>
        <v/>
      </c>
      <c r="M161" s="17"/>
      <c r="N161" s="0" t="str">
        <f aca="false">IF(OR(C161="",C161="Call them"),"",SUBSTITUTE(SUBSTITUTE(SUBSTITUTE(SUBSTITUTE(SUBSTITUTE(SUBSTITUTE(SUBSTITUTE(SUBSTITUTE(SUBSTITUTE(INDEX(Templates!$C$2:$C$5,P161),"{contact}",IF(E161="","there",E161)),"{client}",B161),"{invoice}",A161),"{amount}",TEXT(G161,"#,##0.00")),"{currency}",H161),"{due_date}",TEXT(I161,"d mmm yyyy")),"{days_overdue}",MAX(0,L161)),"{sender}",Settings!$B$2),"{business}",Settings!$B$3))</f>
        <v/>
      </c>
      <c r="O161" s="0" t="str">
        <f aca="false">IF(OR(C161="",C161="Call them"),"",SUBSTITUTE(SUBSTITUTE(SUBSTITUTE(SUBSTITUTE(SUBSTITUTE(SUBSTITUTE(SUBSTITUTE(SUBSTITUTE(SUBSTITUTE(INDEX(Templates!$D$2:$D$5,P161),"{contact}",IF(E161="","there",E161)),"{client}",B161),"{invoice}",A161),"{amount}",TEXT(G161,"#,##0.00")),"{currency}",H161),"{due_date}",TEXT(I161,"d mmm yyyy")),"{days_overdue}",MAX(0,L161)),"{sender}",Settings!$B$2),"{business}",Settings!$B$3))</f>
        <v/>
      </c>
      <c r="P161" s="19" t="n">
        <f aca="false">IF(OR(A161="",J161&lt;&gt;"Unpaid",I161=""),0,IF(L161&gt;=Settings!$B$8,4,IF(L161&gt;=Settings!$B$7,3,IF(L161&gt;=0,2,IF(L161&gt;=-Settings!$B$6,1,0)))))</f>
        <v>0</v>
      </c>
    </row>
    <row r="162" customFormat="false" ht="15" hidden="false" customHeight="false" outlineLevel="0" collapsed="false">
      <c r="A162" s="17"/>
      <c r="B162" s="17"/>
      <c r="C162" s="13" t="str">
        <f aca="false">IF(P162=0,"",IF(P162&gt;IFERROR(MATCH(K162,Templates!$A$2:$A$5,0),0),INDEX(Templates!$A$2:$A$5,P162),IF(AND(P162=4,L162&gt;=Settings!$B$8+7),"Call them","")))</f>
        <v/>
      </c>
      <c r="D162" s="14" t="str">
        <f aca="false">IF(N162="","",HYPERLINK(IF(Settings!$B$4="Gmail","https://mail.google.com/mail/?"&amp;IF(Settings!$B$5="","","authuser="&amp;_xlfn.ENCODEURL(Settings!$B$5)&amp;"&amp;")&amp;"view=cm&amp;fs=1&amp;to="&amp;_xlfn.ENCODEURL(F162)&amp;"&amp;su="&amp;_xlfn.ENCODEURL(N162)&amp;"&amp;body="&amp;_xlfn.ENCODEURL(O162),"mailto:"&amp;F162&amp;"?subject="&amp;_xlfn.ENCODEURL(N162)&amp;"&amp;body="&amp;_xlfn.ENCODEURL(O162)),"Write email"))</f>
        <v/>
      </c>
      <c r="E162" s="17"/>
      <c r="F162" s="17"/>
      <c r="G162" s="20"/>
      <c r="H162" s="17"/>
      <c r="I162" s="21"/>
      <c r="J162" s="17"/>
      <c r="K162" s="17"/>
      <c r="L162" s="18" t="str">
        <f aca="true">IF(OR(I162="",J162&lt;&gt;"Unpaid"),"",TODAY()-I162)</f>
        <v/>
      </c>
      <c r="M162" s="17"/>
      <c r="N162" s="0" t="str">
        <f aca="false">IF(OR(C162="",C162="Call them"),"",SUBSTITUTE(SUBSTITUTE(SUBSTITUTE(SUBSTITUTE(SUBSTITUTE(SUBSTITUTE(SUBSTITUTE(SUBSTITUTE(SUBSTITUTE(INDEX(Templates!$C$2:$C$5,P162),"{contact}",IF(E162="","there",E162)),"{client}",B162),"{invoice}",A162),"{amount}",TEXT(G162,"#,##0.00")),"{currency}",H162),"{due_date}",TEXT(I162,"d mmm yyyy")),"{days_overdue}",MAX(0,L162)),"{sender}",Settings!$B$2),"{business}",Settings!$B$3))</f>
        <v/>
      </c>
      <c r="O162" s="0" t="str">
        <f aca="false">IF(OR(C162="",C162="Call them"),"",SUBSTITUTE(SUBSTITUTE(SUBSTITUTE(SUBSTITUTE(SUBSTITUTE(SUBSTITUTE(SUBSTITUTE(SUBSTITUTE(SUBSTITUTE(INDEX(Templates!$D$2:$D$5,P162),"{contact}",IF(E162="","there",E162)),"{client}",B162),"{invoice}",A162),"{amount}",TEXT(G162,"#,##0.00")),"{currency}",H162),"{due_date}",TEXT(I162,"d mmm yyyy")),"{days_overdue}",MAX(0,L162)),"{sender}",Settings!$B$2),"{business}",Settings!$B$3))</f>
        <v/>
      </c>
      <c r="P162" s="19" t="n">
        <f aca="false">IF(OR(A162="",J162&lt;&gt;"Unpaid",I162=""),0,IF(L162&gt;=Settings!$B$8,4,IF(L162&gt;=Settings!$B$7,3,IF(L162&gt;=0,2,IF(L162&gt;=-Settings!$B$6,1,0)))))</f>
        <v>0</v>
      </c>
    </row>
    <row r="163" customFormat="false" ht="15" hidden="false" customHeight="false" outlineLevel="0" collapsed="false">
      <c r="A163" s="17"/>
      <c r="B163" s="17"/>
      <c r="C163" s="13" t="str">
        <f aca="false">IF(P163=0,"",IF(P163&gt;IFERROR(MATCH(K163,Templates!$A$2:$A$5,0),0),INDEX(Templates!$A$2:$A$5,P163),IF(AND(P163=4,L163&gt;=Settings!$B$8+7),"Call them","")))</f>
        <v/>
      </c>
      <c r="D163" s="14" t="str">
        <f aca="false">IF(N163="","",HYPERLINK(IF(Settings!$B$4="Gmail","https://mail.google.com/mail/?"&amp;IF(Settings!$B$5="","","authuser="&amp;_xlfn.ENCODEURL(Settings!$B$5)&amp;"&amp;")&amp;"view=cm&amp;fs=1&amp;to="&amp;_xlfn.ENCODEURL(F163)&amp;"&amp;su="&amp;_xlfn.ENCODEURL(N163)&amp;"&amp;body="&amp;_xlfn.ENCODEURL(O163),"mailto:"&amp;F163&amp;"?subject="&amp;_xlfn.ENCODEURL(N163)&amp;"&amp;body="&amp;_xlfn.ENCODEURL(O163)),"Write email"))</f>
        <v/>
      </c>
      <c r="E163" s="17"/>
      <c r="F163" s="17"/>
      <c r="G163" s="20"/>
      <c r="H163" s="17"/>
      <c r="I163" s="21"/>
      <c r="J163" s="17"/>
      <c r="K163" s="17"/>
      <c r="L163" s="18" t="str">
        <f aca="true">IF(OR(I163="",J163&lt;&gt;"Unpaid"),"",TODAY()-I163)</f>
        <v/>
      </c>
      <c r="M163" s="17"/>
      <c r="N163" s="0" t="str">
        <f aca="false">IF(OR(C163="",C163="Call them"),"",SUBSTITUTE(SUBSTITUTE(SUBSTITUTE(SUBSTITUTE(SUBSTITUTE(SUBSTITUTE(SUBSTITUTE(SUBSTITUTE(SUBSTITUTE(INDEX(Templates!$C$2:$C$5,P163),"{contact}",IF(E163="","there",E163)),"{client}",B163),"{invoice}",A163),"{amount}",TEXT(G163,"#,##0.00")),"{currency}",H163),"{due_date}",TEXT(I163,"d mmm yyyy")),"{days_overdue}",MAX(0,L163)),"{sender}",Settings!$B$2),"{business}",Settings!$B$3))</f>
        <v/>
      </c>
      <c r="O163" s="0" t="str">
        <f aca="false">IF(OR(C163="",C163="Call them"),"",SUBSTITUTE(SUBSTITUTE(SUBSTITUTE(SUBSTITUTE(SUBSTITUTE(SUBSTITUTE(SUBSTITUTE(SUBSTITUTE(SUBSTITUTE(INDEX(Templates!$D$2:$D$5,P163),"{contact}",IF(E163="","there",E163)),"{client}",B163),"{invoice}",A163),"{amount}",TEXT(G163,"#,##0.00")),"{currency}",H163),"{due_date}",TEXT(I163,"d mmm yyyy")),"{days_overdue}",MAX(0,L163)),"{sender}",Settings!$B$2),"{business}",Settings!$B$3))</f>
        <v/>
      </c>
      <c r="P163" s="19" t="n">
        <f aca="false">IF(OR(A163="",J163&lt;&gt;"Unpaid",I163=""),0,IF(L163&gt;=Settings!$B$8,4,IF(L163&gt;=Settings!$B$7,3,IF(L163&gt;=0,2,IF(L163&gt;=-Settings!$B$6,1,0)))))</f>
        <v>0</v>
      </c>
    </row>
    <row r="164" customFormat="false" ht="15" hidden="false" customHeight="false" outlineLevel="0" collapsed="false">
      <c r="A164" s="17"/>
      <c r="B164" s="17"/>
      <c r="C164" s="13" t="str">
        <f aca="false">IF(P164=0,"",IF(P164&gt;IFERROR(MATCH(K164,Templates!$A$2:$A$5,0),0),INDEX(Templates!$A$2:$A$5,P164),IF(AND(P164=4,L164&gt;=Settings!$B$8+7),"Call them","")))</f>
        <v/>
      </c>
      <c r="D164" s="14" t="str">
        <f aca="false">IF(N164="","",HYPERLINK(IF(Settings!$B$4="Gmail","https://mail.google.com/mail/?"&amp;IF(Settings!$B$5="","","authuser="&amp;_xlfn.ENCODEURL(Settings!$B$5)&amp;"&amp;")&amp;"view=cm&amp;fs=1&amp;to="&amp;_xlfn.ENCODEURL(F164)&amp;"&amp;su="&amp;_xlfn.ENCODEURL(N164)&amp;"&amp;body="&amp;_xlfn.ENCODEURL(O164),"mailto:"&amp;F164&amp;"?subject="&amp;_xlfn.ENCODEURL(N164)&amp;"&amp;body="&amp;_xlfn.ENCODEURL(O164)),"Write email"))</f>
        <v/>
      </c>
      <c r="E164" s="17"/>
      <c r="F164" s="17"/>
      <c r="G164" s="20"/>
      <c r="H164" s="17"/>
      <c r="I164" s="21"/>
      <c r="J164" s="17"/>
      <c r="K164" s="17"/>
      <c r="L164" s="18" t="str">
        <f aca="true">IF(OR(I164="",J164&lt;&gt;"Unpaid"),"",TODAY()-I164)</f>
        <v/>
      </c>
      <c r="M164" s="17"/>
      <c r="N164" s="0" t="str">
        <f aca="false">IF(OR(C164="",C164="Call them"),"",SUBSTITUTE(SUBSTITUTE(SUBSTITUTE(SUBSTITUTE(SUBSTITUTE(SUBSTITUTE(SUBSTITUTE(SUBSTITUTE(SUBSTITUTE(INDEX(Templates!$C$2:$C$5,P164),"{contact}",IF(E164="","there",E164)),"{client}",B164),"{invoice}",A164),"{amount}",TEXT(G164,"#,##0.00")),"{currency}",H164),"{due_date}",TEXT(I164,"d mmm yyyy")),"{days_overdue}",MAX(0,L164)),"{sender}",Settings!$B$2),"{business}",Settings!$B$3))</f>
        <v/>
      </c>
      <c r="O164" s="0" t="str">
        <f aca="false">IF(OR(C164="",C164="Call them"),"",SUBSTITUTE(SUBSTITUTE(SUBSTITUTE(SUBSTITUTE(SUBSTITUTE(SUBSTITUTE(SUBSTITUTE(SUBSTITUTE(SUBSTITUTE(INDEX(Templates!$D$2:$D$5,P164),"{contact}",IF(E164="","there",E164)),"{client}",B164),"{invoice}",A164),"{amount}",TEXT(G164,"#,##0.00")),"{currency}",H164),"{due_date}",TEXT(I164,"d mmm yyyy")),"{days_overdue}",MAX(0,L164)),"{sender}",Settings!$B$2),"{business}",Settings!$B$3))</f>
        <v/>
      </c>
      <c r="P164" s="19" t="n">
        <f aca="false">IF(OR(A164="",J164&lt;&gt;"Unpaid",I164=""),0,IF(L164&gt;=Settings!$B$8,4,IF(L164&gt;=Settings!$B$7,3,IF(L164&gt;=0,2,IF(L164&gt;=-Settings!$B$6,1,0)))))</f>
        <v>0</v>
      </c>
    </row>
    <row r="165" customFormat="false" ht="15" hidden="false" customHeight="false" outlineLevel="0" collapsed="false">
      <c r="A165" s="17"/>
      <c r="B165" s="17"/>
      <c r="C165" s="13" t="str">
        <f aca="false">IF(P165=0,"",IF(P165&gt;IFERROR(MATCH(K165,Templates!$A$2:$A$5,0),0),INDEX(Templates!$A$2:$A$5,P165),IF(AND(P165=4,L165&gt;=Settings!$B$8+7),"Call them","")))</f>
        <v/>
      </c>
      <c r="D165" s="14" t="str">
        <f aca="false">IF(N165="","",HYPERLINK(IF(Settings!$B$4="Gmail","https://mail.google.com/mail/?"&amp;IF(Settings!$B$5="","","authuser="&amp;_xlfn.ENCODEURL(Settings!$B$5)&amp;"&amp;")&amp;"view=cm&amp;fs=1&amp;to="&amp;_xlfn.ENCODEURL(F165)&amp;"&amp;su="&amp;_xlfn.ENCODEURL(N165)&amp;"&amp;body="&amp;_xlfn.ENCODEURL(O165),"mailto:"&amp;F165&amp;"?subject="&amp;_xlfn.ENCODEURL(N165)&amp;"&amp;body="&amp;_xlfn.ENCODEURL(O165)),"Write email"))</f>
        <v/>
      </c>
      <c r="E165" s="17"/>
      <c r="F165" s="17"/>
      <c r="G165" s="20"/>
      <c r="H165" s="17"/>
      <c r="I165" s="21"/>
      <c r="J165" s="17"/>
      <c r="K165" s="17"/>
      <c r="L165" s="18" t="str">
        <f aca="true">IF(OR(I165="",J165&lt;&gt;"Unpaid"),"",TODAY()-I165)</f>
        <v/>
      </c>
      <c r="M165" s="17"/>
      <c r="N165" s="0" t="str">
        <f aca="false">IF(OR(C165="",C165="Call them"),"",SUBSTITUTE(SUBSTITUTE(SUBSTITUTE(SUBSTITUTE(SUBSTITUTE(SUBSTITUTE(SUBSTITUTE(SUBSTITUTE(SUBSTITUTE(INDEX(Templates!$C$2:$C$5,P165),"{contact}",IF(E165="","there",E165)),"{client}",B165),"{invoice}",A165),"{amount}",TEXT(G165,"#,##0.00")),"{currency}",H165),"{due_date}",TEXT(I165,"d mmm yyyy")),"{days_overdue}",MAX(0,L165)),"{sender}",Settings!$B$2),"{business}",Settings!$B$3))</f>
        <v/>
      </c>
      <c r="O165" s="0" t="str">
        <f aca="false">IF(OR(C165="",C165="Call them"),"",SUBSTITUTE(SUBSTITUTE(SUBSTITUTE(SUBSTITUTE(SUBSTITUTE(SUBSTITUTE(SUBSTITUTE(SUBSTITUTE(SUBSTITUTE(INDEX(Templates!$D$2:$D$5,P165),"{contact}",IF(E165="","there",E165)),"{client}",B165),"{invoice}",A165),"{amount}",TEXT(G165,"#,##0.00")),"{currency}",H165),"{due_date}",TEXT(I165,"d mmm yyyy")),"{days_overdue}",MAX(0,L165)),"{sender}",Settings!$B$2),"{business}",Settings!$B$3))</f>
        <v/>
      </c>
      <c r="P165" s="19" t="n">
        <f aca="false">IF(OR(A165="",J165&lt;&gt;"Unpaid",I165=""),0,IF(L165&gt;=Settings!$B$8,4,IF(L165&gt;=Settings!$B$7,3,IF(L165&gt;=0,2,IF(L165&gt;=-Settings!$B$6,1,0)))))</f>
        <v>0</v>
      </c>
    </row>
    <row r="166" customFormat="false" ht="15" hidden="false" customHeight="false" outlineLevel="0" collapsed="false">
      <c r="A166" s="17"/>
      <c r="B166" s="17"/>
      <c r="C166" s="13" t="str">
        <f aca="false">IF(P166=0,"",IF(P166&gt;IFERROR(MATCH(K166,Templates!$A$2:$A$5,0),0),INDEX(Templates!$A$2:$A$5,P166),IF(AND(P166=4,L166&gt;=Settings!$B$8+7),"Call them","")))</f>
        <v/>
      </c>
      <c r="D166" s="14" t="str">
        <f aca="false">IF(N166="","",HYPERLINK(IF(Settings!$B$4="Gmail","https://mail.google.com/mail/?"&amp;IF(Settings!$B$5="","","authuser="&amp;_xlfn.ENCODEURL(Settings!$B$5)&amp;"&amp;")&amp;"view=cm&amp;fs=1&amp;to="&amp;_xlfn.ENCODEURL(F166)&amp;"&amp;su="&amp;_xlfn.ENCODEURL(N166)&amp;"&amp;body="&amp;_xlfn.ENCODEURL(O166),"mailto:"&amp;F166&amp;"?subject="&amp;_xlfn.ENCODEURL(N166)&amp;"&amp;body="&amp;_xlfn.ENCODEURL(O166)),"Write email"))</f>
        <v/>
      </c>
      <c r="E166" s="17"/>
      <c r="F166" s="17"/>
      <c r="G166" s="20"/>
      <c r="H166" s="17"/>
      <c r="I166" s="21"/>
      <c r="J166" s="17"/>
      <c r="K166" s="17"/>
      <c r="L166" s="18" t="str">
        <f aca="true">IF(OR(I166="",J166&lt;&gt;"Unpaid"),"",TODAY()-I166)</f>
        <v/>
      </c>
      <c r="M166" s="17"/>
      <c r="N166" s="0" t="str">
        <f aca="false">IF(OR(C166="",C166="Call them"),"",SUBSTITUTE(SUBSTITUTE(SUBSTITUTE(SUBSTITUTE(SUBSTITUTE(SUBSTITUTE(SUBSTITUTE(SUBSTITUTE(SUBSTITUTE(INDEX(Templates!$C$2:$C$5,P166),"{contact}",IF(E166="","there",E166)),"{client}",B166),"{invoice}",A166),"{amount}",TEXT(G166,"#,##0.00")),"{currency}",H166),"{due_date}",TEXT(I166,"d mmm yyyy")),"{days_overdue}",MAX(0,L166)),"{sender}",Settings!$B$2),"{business}",Settings!$B$3))</f>
        <v/>
      </c>
      <c r="O166" s="0" t="str">
        <f aca="false">IF(OR(C166="",C166="Call them"),"",SUBSTITUTE(SUBSTITUTE(SUBSTITUTE(SUBSTITUTE(SUBSTITUTE(SUBSTITUTE(SUBSTITUTE(SUBSTITUTE(SUBSTITUTE(INDEX(Templates!$D$2:$D$5,P166),"{contact}",IF(E166="","there",E166)),"{client}",B166),"{invoice}",A166),"{amount}",TEXT(G166,"#,##0.00")),"{currency}",H166),"{due_date}",TEXT(I166,"d mmm yyyy")),"{days_overdue}",MAX(0,L166)),"{sender}",Settings!$B$2),"{business}",Settings!$B$3))</f>
        <v/>
      </c>
      <c r="P166" s="19" t="n">
        <f aca="false">IF(OR(A166="",J166&lt;&gt;"Unpaid",I166=""),0,IF(L166&gt;=Settings!$B$8,4,IF(L166&gt;=Settings!$B$7,3,IF(L166&gt;=0,2,IF(L166&gt;=-Settings!$B$6,1,0)))))</f>
        <v>0</v>
      </c>
    </row>
    <row r="167" customFormat="false" ht="15" hidden="false" customHeight="false" outlineLevel="0" collapsed="false">
      <c r="A167" s="17"/>
      <c r="B167" s="17"/>
      <c r="C167" s="13" t="str">
        <f aca="false">IF(P167=0,"",IF(P167&gt;IFERROR(MATCH(K167,Templates!$A$2:$A$5,0),0),INDEX(Templates!$A$2:$A$5,P167),IF(AND(P167=4,L167&gt;=Settings!$B$8+7),"Call them","")))</f>
        <v/>
      </c>
      <c r="D167" s="14" t="str">
        <f aca="false">IF(N167="","",HYPERLINK(IF(Settings!$B$4="Gmail","https://mail.google.com/mail/?"&amp;IF(Settings!$B$5="","","authuser="&amp;_xlfn.ENCODEURL(Settings!$B$5)&amp;"&amp;")&amp;"view=cm&amp;fs=1&amp;to="&amp;_xlfn.ENCODEURL(F167)&amp;"&amp;su="&amp;_xlfn.ENCODEURL(N167)&amp;"&amp;body="&amp;_xlfn.ENCODEURL(O167),"mailto:"&amp;F167&amp;"?subject="&amp;_xlfn.ENCODEURL(N167)&amp;"&amp;body="&amp;_xlfn.ENCODEURL(O167)),"Write email"))</f>
        <v/>
      </c>
      <c r="E167" s="17"/>
      <c r="F167" s="17"/>
      <c r="G167" s="20"/>
      <c r="H167" s="17"/>
      <c r="I167" s="21"/>
      <c r="J167" s="17"/>
      <c r="K167" s="17"/>
      <c r="L167" s="18" t="str">
        <f aca="true">IF(OR(I167="",J167&lt;&gt;"Unpaid"),"",TODAY()-I167)</f>
        <v/>
      </c>
      <c r="M167" s="17"/>
      <c r="N167" s="0" t="str">
        <f aca="false">IF(OR(C167="",C167="Call them"),"",SUBSTITUTE(SUBSTITUTE(SUBSTITUTE(SUBSTITUTE(SUBSTITUTE(SUBSTITUTE(SUBSTITUTE(SUBSTITUTE(SUBSTITUTE(INDEX(Templates!$C$2:$C$5,P167),"{contact}",IF(E167="","there",E167)),"{client}",B167),"{invoice}",A167),"{amount}",TEXT(G167,"#,##0.00")),"{currency}",H167),"{due_date}",TEXT(I167,"d mmm yyyy")),"{days_overdue}",MAX(0,L167)),"{sender}",Settings!$B$2),"{business}",Settings!$B$3))</f>
        <v/>
      </c>
      <c r="O167" s="0" t="str">
        <f aca="false">IF(OR(C167="",C167="Call them"),"",SUBSTITUTE(SUBSTITUTE(SUBSTITUTE(SUBSTITUTE(SUBSTITUTE(SUBSTITUTE(SUBSTITUTE(SUBSTITUTE(SUBSTITUTE(INDEX(Templates!$D$2:$D$5,P167),"{contact}",IF(E167="","there",E167)),"{client}",B167),"{invoice}",A167),"{amount}",TEXT(G167,"#,##0.00")),"{currency}",H167),"{due_date}",TEXT(I167,"d mmm yyyy")),"{days_overdue}",MAX(0,L167)),"{sender}",Settings!$B$2),"{business}",Settings!$B$3))</f>
        <v/>
      </c>
      <c r="P167" s="19" t="n">
        <f aca="false">IF(OR(A167="",J167&lt;&gt;"Unpaid",I167=""),0,IF(L167&gt;=Settings!$B$8,4,IF(L167&gt;=Settings!$B$7,3,IF(L167&gt;=0,2,IF(L167&gt;=-Settings!$B$6,1,0)))))</f>
        <v>0</v>
      </c>
    </row>
    <row r="168" customFormat="false" ht="15" hidden="false" customHeight="false" outlineLevel="0" collapsed="false">
      <c r="A168" s="17"/>
      <c r="B168" s="17"/>
      <c r="C168" s="13" t="str">
        <f aca="false">IF(P168=0,"",IF(P168&gt;IFERROR(MATCH(K168,Templates!$A$2:$A$5,0),0),INDEX(Templates!$A$2:$A$5,P168),IF(AND(P168=4,L168&gt;=Settings!$B$8+7),"Call them","")))</f>
        <v/>
      </c>
      <c r="D168" s="14" t="str">
        <f aca="false">IF(N168="","",HYPERLINK(IF(Settings!$B$4="Gmail","https://mail.google.com/mail/?"&amp;IF(Settings!$B$5="","","authuser="&amp;_xlfn.ENCODEURL(Settings!$B$5)&amp;"&amp;")&amp;"view=cm&amp;fs=1&amp;to="&amp;_xlfn.ENCODEURL(F168)&amp;"&amp;su="&amp;_xlfn.ENCODEURL(N168)&amp;"&amp;body="&amp;_xlfn.ENCODEURL(O168),"mailto:"&amp;F168&amp;"?subject="&amp;_xlfn.ENCODEURL(N168)&amp;"&amp;body="&amp;_xlfn.ENCODEURL(O168)),"Write email"))</f>
        <v/>
      </c>
      <c r="E168" s="17"/>
      <c r="F168" s="17"/>
      <c r="G168" s="20"/>
      <c r="H168" s="17"/>
      <c r="I168" s="21"/>
      <c r="J168" s="17"/>
      <c r="K168" s="17"/>
      <c r="L168" s="18" t="str">
        <f aca="true">IF(OR(I168="",J168&lt;&gt;"Unpaid"),"",TODAY()-I168)</f>
        <v/>
      </c>
      <c r="M168" s="17"/>
      <c r="N168" s="0" t="str">
        <f aca="false">IF(OR(C168="",C168="Call them"),"",SUBSTITUTE(SUBSTITUTE(SUBSTITUTE(SUBSTITUTE(SUBSTITUTE(SUBSTITUTE(SUBSTITUTE(SUBSTITUTE(SUBSTITUTE(INDEX(Templates!$C$2:$C$5,P168),"{contact}",IF(E168="","there",E168)),"{client}",B168),"{invoice}",A168),"{amount}",TEXT(G168,"#,##0.00")),"{currency}",H168),"{due_date}",TEXT(I168,"d mmm yyyy")),"{days_overdue}",MAX(0,L168)),"{sender}",Settings!$B$2),"{business}",Settings!$B$3))</f>
        <v/>
      </c>
      <c r="O168" s="0" t="str">
        <f aca="false">IF(OR(C168="",C168="Call them"),"",SUBSTITUTE(SUBSTITUTE(SUBSTITUTE(SUBSTITUTE(SUBSTITUTE(SUBSTITUTE(SUBSTITUTE(SUBSTITUTE(SUBSTITUTE(INDEX(Templates!$D$2:$D$5,P168),"{contact}",IF(E168="","there",E168)),"{client}",B168),"{invoice}",A168),"{amount}",TEXT(G168,"#,##0.00")),"{currency}",H168),"{due_date}",TEXT(I168,"d mmm yyyy")),"{days_overdue}",MAX(0,L168)),"{sender}",Settings!$B$2),"{business}",Settings!$B$3))</f>
        <v/>
      </c>
      <c r="P168" s="19" t="n">
        <f aca="false">IF(OR(A168="",J168&lt;&gt;"Unpaid",I168=""),0,IF(L168&gt;=Settings!$B$8,4,IF(L168&gt;=Settings!$B$7,3,IF(L168&gt;=0,2,IF(L168&gt;=-Settings!$B$6,1,0)))))</f>
        <v>0</v>
      </c>
    </row>
    <row r="169" customFormat="false" ht="15" hidden="false" customHeight="false" outlineLevel="0" collapsed="false">
      <c r="A169" s="17"/>
      <c r="B169" s="17"/>
      <c r="C169" s="13" t="str">
        <f aca="false">IF(P169=0,"",IF(P169&gt;IFERROR(MATCH(K169,Templates!$A$2:$A$5,0),0),INDEX(Templates!$A$2:$A$5,P169),IF(AND(P169=4,L169&gt;=Settings!$B$8+7),"Call them","")))</f>
        <v/>
      </c>
      <c r="D169" s="14" t="str">
        <f aca="false">IF(N169="","",HYPERLINK(IF(Settings!$B$4="Gmail","https://mail.google.com/mail/?"&amp;IF(Settings!$B$5="","","authuser="&amp;_xlfn.ENCODEURL(Settings!$B$5)&amp;"&amp;")&amp;"view=cm&amp;fs=1&amp;to="&amp;_xlfn.ENCODEURL(F169)&amp;"&amp;su="&amp;_xlfn.ENCODEURL(N169)&amp;"&amp;body="&amp;_xlfn.ENCODEURL(O169),"mailto:"&amp;F169&amp;"?subject="&amp;_xlfn.ENCODEURL(N169)&amp;"&amp;body="&amp;_xlfn.ENCODEURL(O169)),"Write email"))</f>
        <v/>
      </c>
      <c r="E169" s="17"/>
      <c r="F169" s="17"/>
      <c r="G169" s="20"/>
      <c r="H169" s="17"/>
      <c r="I169" s="21"/>
      <c r="J169" s="17"/>
      <c r="K169" s="17"/>
      <c r="L169" s="18" t="str">
        <f aca="true">IF(OR(I169="",J169&lt;&gt;"Unpaid"),"",TODAY()-I169)</f>
        <v/>
      </c>
      <c r="M169" s="17"/>
      <c r="N169" s="0" t="str">
        <f aca="false">IF(OR(C169="",C169="Call them"),"",SUBSTITUTE(SUBSTITUTE(SUBSTITUTE(SUBSTITUTE(SUBSTITUTE(SUBSTITUTE(SUBSTITUTE(SUBSTITUTE(SUBSTITUTE(INDEX(Templates!$C$2:$C$5,P169),"{contact}",IF(E169="","there",E169)),"{client}",B169),"{invoice}",A169),"{amount}",TEXT(G169,"#,##0.00")),"{currency}",H169),"{due_date}",TEXT(I169,"d mmm yyyy")),"{days_overdue}",MAX(0,L169)),"{sender}",Settings!$B$2),"{business}",Settings!$B$3))</f>
        <v/>
      </c>
      <c r="O169" s="0" t="str">
        <f aca="false">IF(OR(C169="",C169="Call them"),"",SUBSTITUTE(SUBSTITUTE(SUBSTITUTE(SUBSTITUTE(SUBSTITUTE(SUBSTITUTE(SUBSTITUTE(SUBSTITUTE(SUBSTITUTE(INDEX(Templates!$D$2:$D$5,P169),"{contact}",IF(E169="","there",E169)),"{client}",B169),"{invoice}",A169),"{amount}",TEXT(G169,"#,##0.00")),"{currency}",H169),"{due_date}",TEXT(I169,"d mmm yyyy")),"{days_overdue}",MAX(0,L169)),"{sender}",Settings!$B$2),"{business}",Settings!$B$3))</f>
        <v/>
      </c>
      <c r="P169" s="19" t="n">
        <f aca="false">IF(OR(A169="",J169&lt;&gt;"Unpaid",I169=""),0,IF(L169&gt;=Settings!$B$8,4,IF(L169&gt;=Settings!$B$7,3,IF(L169&gt;=0,2,IF(L169&gt;=-Settings!$B$6,1,0)))))</f>
        <v>0</v>
      </c>
    </row>
    <row r="170" customFormat="false" ht="15" hidden="false" customHeight="false" outlineLevel="0" collapsed="false">
      <c r="A170" s="17"/>
      <c r="B170" s="17"/>
      <c r="C170" s="13" t="str">
        <f aca="false">IF(P170=0,"",IF(P170&gt;IFERROR(MATCH(K170,Templates!$A$2:$A$5,0),0),INDEX(Templates!$A$2:$A$5,P170),IF(AND(P170=4,L170&gt;=Settings!$B$8+7),"Call them","")))</f>
        <v/>
      </c>
      <c r="D170" s="14" t="str">
        <f aca="false">IF(N170="","",HYPERLINK(IF(Settings!$B$4="Gmail","https://mail.google.com/mail/?"&amp;IF(Settings!$B$5="","","authuser="&amp;_xlfn.ENCODEURL(Settings!$B$5)&amp;"&amp;")&amp;"view=cm&amp;fs=1&amp;to="&amp;_xlfn.ENCODEURL(F170)&amp;"&amp;su="&amp;_xlfn.ENCODEURL(N170)&amp;"&amp;body="&amp;_xlfn.ENCODEURL(O170),"mailto:"&amp;F170&amp;"?subject="&amp;_xlfn.ENCODEURL(N170)&amp;"&amp;body="&amp;_xlfn.ENCODEURL(O170)),"Write email"))</f>
        <v/>
      </c>
      <c r="E170" s="17"/>
      <c r="F170" s="17"/>
      <c r="G170" s="20"/>
      <c r="H170" s="17"/>
      <c r="I170" s="21"/>
      <c r="J170" s="17"/>
      <c r="K170" s="17"/>
      <c r="L170" s="18" t="str">
        <f aca="true">IF(OR(I170="",J170&lt;&gt;"Unpaid"),"",TODAY()-I170)</f>
        <v/>
      </c>
      <c r="M170" s="17"/>
      <c r="N170" s="0" t="str">
        <f aca="false">IF(OR(C170="",C170="Call them"),"",SUBSTITUTE(SUBSTITUTE(SUBSTITUTE(SUBSTITUTE(SUBSTITUTE(SUBSTITUTE(SUBSTITUTE(SUBSTITUTE(SUBSTITUTE(INDEX(Templates!$C$2:$C$5,P170),"{contact}",IF(E170="","there",E170)),"{client}",B170),"{invoice}",A170),"{amount}",TEXT(G170,"#,##0.00")),"{currency}",H170),"{due_date}",TEXT(I170,"d mmm yyyy")),"{days_overdue}",MAX(0,L170)),"{sender}",Settings!$B$2),"{business}",Settings!$B$3))</f>
        <v/>
      </c>
      <c r="O170" s="0" t="str">
        <f aca="false">IF(OR(C170="",C170="Call them"),"",SUBSTITUTE(SUBSTITUTE(SUBSTITUTE(SUBSTITUTE(SUBSTITUTE(SUBSTITUTE(SUBSTITUTE(SUBSTITUTE(SUBSTITUTE(INDEX(Templates!$D$2:$D$5,P170),"{contact}",IF(E170="","there",E170)),"{client}",B170),"{invoice}",A170),"{amount}",TEXT(G170,"#,##0.00")),"{currency}",H170),"{due_date}",TEXT(I170,"d mmm yyyy")),"{days_overdue}",MAX(0,L170)),"{sender}",Settings!$B$2),"{business}",Settings!$B$3))</f>
        <v/>
      </c>
      <c r="P170" s="19" t="n">
        <f aca="false">IF(OR(A170="",J170&lt;&gt;"Unpaid",I170=""),0,IF(L170&gt;=Settings!$B$8,4,IF(L170&gt;=Settings!$B$7,3,IF(L170&gt;=0,2,IF(L170&gt;=-Settings!$B$6,1,0)))))</f>
        <v>0</v>
      </c>
    </row>
    <row r="171" customFormat="false" ht="15" hidden="false" customHeight="false" outlineLevel="0" collapsed="false">
      <c r="A171" s="17"/>
      <c r="B171" s="17"/>
      <c r="C171" s="13" t="str">
        <f aca="false">IF(P171=0,"",IF(P171&gt;IFERROR(MATCH(K171,Templates!$A$2:$A$5,0),0),INDEX(Templates!$A$2:$A$5,P171),IF(AND(P171=4,L171&gt;=Settings!$B$8+7),"Call them","")))</f>
        <v/>
      </c>
      <c r="D171" s="14" t="str">
        <f aca="false">IF(N171="","",HYPERLINK(IF(Settings!$B$4="Gmail","https://mail.google.com/mail/?"&amp;IF(Settings!$B$5="","","authuser="&amp;_xlfn.ENCODEURL(Settings!$B$5)&amp;"&amp;")&amp;"view=cm&amp;fs=1&amp;to="&amp;_xlfn.ENCODEURL(F171)&amp;"&amp;su="&amp;_xlfn.ENCODEURL(N171)&amp;"&amp;body="&amp;_xlfn.ENCODEURL(O171),"mailto:"&amp;F171&amp;"?subject="&amp;_xlfn.ENCODEURL(N171)&amp;"&amp;body="&amp;_xlfn.ENCODEURL(O171)),"Write email"))</f>
        <v/>
      </c>
      <c r="E171" s="17"/>
      <c r="F171" s="17"/>
      <c r="G171" s="20"/>
      <c r="H171" s="17"/>
      <c r="I171" s="21"/>
      <c r="J171" s="17"/>
      <c r="K171" s="17"/>
      <c r="L171" s="18" t="str">
        <f aca="true">IF(OR(I171="",J171&lt;&gt;"Unpaid"),"",TODAY()-I171)</f>
        <v/>
      </c>
      <c r="M171" s="17"/>
      <c r="N171" s="0" t="str">
        <f aca="false">IF(OR(C171="",C171="Call them"),"",SUBSTITUTE(SUBSTITUTE(SUBSTITUTE(SUBSTITUTE(SUBSTITUTE(SUBSTITUTE(SUBSTITUTE(SUBSTITUTE(SUBSTITUTE(INDEX(Templates!$C$2:$C$5,P171),"{contact}",IF(E171="","there",E171)),"{client}",B171),"{invoice}",A171),"{amount}",TEXT(G171,"#,##0.00")),"{currency}",H171),"{due_date}",TEXT(I171,"d mmm yyyy")),"{days_overdue}",MAX(0,L171)),"{sender}",Settings!$B$2),"{business}",Settings!$B$3))</f>
        <v/>
      </c>
      <c r="O171" s="0" t="str">
        <f aca="false">IF(OR(C171="",C171="Call them"),"",SUBSTITUTE(SUBSTITUTE(SUBSTITUTE(SUBSTITUTE(SUBSTITUTE(SUBSTITUTE(SUBSTITUTE(SUBSTITUTE(SUBSTITUTE(INDEX(Templates!$D$2:$D$5,P171),"{contact}",IF(E171="","there",E171)),"{client}",B171),"{invoice}",A171),"{amount}",TEXT(G171,"#,##0.00")),"{currency}",H171),"{due_date}",TEXT(I171,"d mmm yyyy")),"{days_overdue}",MAX(0,L171)),"{sender}",Settings!$B$2),"{business}",Settings!$B$3))</f>
        <v/>
      </c>
      <c r="P171" s="19" t="n">
        <f aca="false">IF(OR(A171="",J171&lt;&gt;"Unpaid",I171=""),0,IF(L171&gt;=Settings!$B$8,4,IF(L171&gt;=Settings!$B$7,3,IF(L171&gt;=0,2,IF(L171&gt;=-Settings!$B$6,1,0)))))</f>
        <v>0</v>
      </c>
    </row>
    <row r="172" customFormat="false" ht="15" hidden="false" customHeight="false" outlineLevel="0" collapsed="false">
      <c r="A172" s="17"/>
      <c r="B172" s="17"/>
      <c r="C172" s="13" t="str">
        <f aca="false">IF(P172=0,"",IF(P172&gt;IFERROR(MATCH(K172,Templates!$A$2:$A$5,0),0),INDEX(Templates!$A$2:$A$5,P172),IF(AND(P172=4,L172&gt;=Settings!$B$8+7),"Call them","")))</f>
        <v/>
      </c>
      <c r="D172" s="14" t="str">
        <f aca="false">IF(N172="","",HYPERLINK(IF(Settings!$B$4="Gmail","https://mail.google.com/mail/?"&amp;IF(Settings!$B$5="","","authuser="&amp;_xlfn.ENCODEURL(Settings!$B$5)&amp;"&amp;")&amp;"view=cm&amp;fs=1&amp;to="&amp;_xlfn.ENCODEURL(F172)&amp;"&amp;su="&amp;_xlfn.ENCODEURL(N172)&amp;"&amp;body="&amp;_xlfn.ENCODEURL(O172),"mailto:"&amp;F172&amp;"?subject="&amp;_xlfn.ENCODEURL(N172)&amp;"&amp;body="&amp;_xlfn.ENCODEURL(O172)),"Write email"))</f>
        <v/>
      </c>
      <c r="E172" s="17"/>
      <c r="F172" s="17"/>
      <c r="G172" s="20"/>
      <c r="H172" s="17"/>
      <c r="I172" s="21"/>
      <c r="J172" s="17"/>
      <c r="K172" s="17"/>
      <c r="L172" s="18" t="str">
        <f aca="true">IF(OR(I172="",J172&lt;&gt;"Unpaid"),"",TODAY()-I172)</f>
        <v/>
      </c>
      <c r="M172" s="17"/>
      <c r="N172" s="0" t="str">
        <f aca="false">IF(OR(C172="",C172="Call them"),"",SUBSTITUTE(SUBSTITUTE(SUBSTITUTE(SUBSTITUTE(SUBSTITUTE(SUBSTITUTE(SUBSTITUTE(SUBSTITUTE(SUBSTITUTE(INDEX(Templates!$C$2:$C$5,P172),"{contact}",IF(E172="","there",E172)),"{client}",B172),"{invoice}",A172),"{amount}",TEXT(G172,"#,##0.00")),"{currency}",H172),"{due_date}",TEXT(I172,"d mmm yyyy")),"{days_overdue}",MAX(0,L172)),"{sender}",Settings!$B$2),"{business}",Settings!$B$3))</f>
        <v/>
      </c>
      <c r="O172" s="0" t="str">
        <f aca="false">IF(OR(C172="",C172="Call them"),"",SUBSTITUTE(SUBSTITUTE(SUBSTITUTE(SUBSTITUTE(SUBSTITUTE(SUBSTITUTE(SUBSTITUTE(SUBSTITUTE(SUBSTITUTE(INDEX(Templates!$D$2:$D$5,P172),"{contact}",IF(E172="","there",E172)),"{client}",B172),"{invoice}",A172),"{amount}",TEXT(G172,"#,##0.00")),"{currency}",H172),"{due_date}",TEXT(I172,"d mmm yyyy")),"{days_overdue}",MAX(0,L172)),"{sender}",Settings!$B$2),"{business}",Settings!$B$3))</f>
        <v/>
      </c>
      <c r="P172" s="19" t="n">
        <f aca="false">IF(OR(A172="",J172&lt;&gt;"Unpaid",I172=""),0,IF(L172&gt;=Settings!$B$8,4,IF(L172&gt;=Settings!$B$7,3,IF(L172&gt;=0,2,IF(L172&gt;=-Settings!$B$6,1,0)))))</f>
        <v>0</v>
      </c>
    </row>
    <row r="173" customFormat="false" ht="15" hidden="false" customHeight="false" outlineLevel="0" collapsed="false">
      <c r="A173" s="17"/>
      <c r="B173" s="17"/>
      <c r="C173" s="13" t="str">
        <f aca="false">IF(P173=0,"",IF(P173&gt;IFERROR(MATCH(K173,Templates!$A$2:$A$5,0),0),INDEX(Templates!$A$2:$A$5,P173),IF(AND(P173=4,L173&gt;=Settings!$B$8+7),"Call them","")))</f>
        <v/>
      </c>
      <c r="D173" s="14" t="str">
        <f aca="false">IF(N173="","",HYPERLINK(IF(Settings!$B$4="Gmail","https://mail.google.com/mail/?"&amp;IF(Settings!$B$5="","","authuser="&amp;_xlfn.ENCODEURL(Settings!$B$5)&amp;"&amp;")&amp;"view=cm&amp;fs=1&amp;to="&amp;_xlfn.ENCODEURL(F173)&amp;"&amp;su="&amp;_xlfn.ENCODEURL(N173)&amp;"&amp;body="&amp;_xlfn.ENCODEURL(O173),"mailto:"&amp;F173&amp;"?subject="&amp;_xlfn.ENCODEURL(N173)&amp;"&amp;body="&amp;_xlfn.ENCODEURL(O173)),"Write email"))</f>
        <v/>
      </c>
      <c r="E173" s="17"/>
      <c r="F173" s="17"/>
      <c r="G173" s="20"/>
      <c r="H173" s="17"/>
      <c r="I173" s="21"/>
      <c r="J173" s="17"/>
      <c r="K173" s="17"/>
      <c r="L173" s="18" t="str">
        <f aca="true">IF(OR(I173="",J173&lt;&gt;"Unpaid"),"",TODAY()-I173)</f>
        <v/>
      </c>
      <c r="M173" s="17"/>
      <c r="N173" s="0" t="str">
        <f aca="false">IF(OR(C173="",C173="Call them"),"",SUBSTITUTE(SUBSTITUTE(SUBSTITUTE(SUBSTITUTE(SUBSTITUTE(SUBSTITUTE(SUBSTITUTE(SUBSTITUTE(SUBSTITUTE(INDEX(Templates!$C$2:$C$5,P173),"{contact}",IF(E173="","there",E173)),"{client}",B173),"{invoice}",A173),"{amount}",TEXT(G173,"#,##0.00")),"{currency}",H173),"{due_date}",TEXT(I173,"d mmm yyyy")),"{days_overdue}",MAX(0,L173)),"{sender}",Settings!$B$2),"{business}",Settings!$B$3))</f>
        <v/>
      </c>
      <c r="O173" s="0" t="str">
        <f aca="false">IF(OR(C173="",C173="Call them"),"",SUBSTITUTE(SUBSTITUTE(SUBSTITUTE(SUBSTITUTE(SUBSTITUTE(SUBSTITUTE(SUBSTITUTE(SUBSTITUTE(SUBSTITUTE(INDEX(Templates!$D$2:$D$5,P173),"{contact}",IF(E173="","there",E173)),"{client}",B173),"{invoice}",A173),"{amount}",TEXT(G173,"#,##0.00")),"{currency}",H173),"{due_date}",TEXT(I173,"d mmm yyyy")),"{days_overdue}",MAX(0,L173)),"{sender}",Settings!$B$2),"{business}",Settings!$B$3))</f>
        <v/>
      </c>
      <c r="P173" s="19" t="n">
        <f aca="false">IF(OR(A173="",J173&lt;&gt;"Unpaid",I173=""),0,IF(L173&gt;=Settings!$B$8,4,IF(L173&gt;=Settings!$B$7,3,IF(L173&gt;=0,2,IF(L173&gt;=-Settings!$B$6,1,0)))))</f>
        <v>0</v>
      </c>
    </row>
    <row r="174" customFormat="false" ht="15" hidden="false" customHeight="false" outlineLevel="0" collapsed="false">
      <c r="A174" s="17"/>
      <c r="B174" s="17"/>
      <c r="C174" s="13" t="str">
        <f aca="false">IF(P174=0,"",IF(P174&gt;IFERROR(MATCH(K174,Templates!$A$2:$A$5,0),0),INDEX(Templates!$A$2:$A$5,P174),IF(AND(P174=4,L174&gt;=Settings!$B$8+7),"Call them","")))</f>
        <v/>
      </c>
      <c r="D174" s="14" t="str">
        <f aca="false">IF(N174="","",HYPERLINK(IF(Settings!$B$4="Gmail","https://mail.google.com/mail/?"&amp;IF(Settings!$B$5="","","authuser="&amp;_xlfn.ENCODEURL(Settings!$B$5)&amp;"&amp;")&amp;"view=cm&amp;fs=1&amp;to="&amp;_xlfn.ENCODEURL(F174)&amp;"&amp;su="&amp;_xlfn.ENCODEURL(N174)&amp;"&amp;body="&amp;_xlfn.ENCODEURL(O174),"mailto:"&amp;F174&amp;"?subject="&amp;_xlfn.ENCODEURL(N174)&amp;"&amp;body="&amp;_xlfn.ENCODEURL(O174)),"Write email"))</f>
        <v/>
      </c>
      <c r="E174" s="17"/>
      <c r="F174" s="17"/>
      <c r="G174" s="20"/>
      <c r="H174" s="17"/>
      <c r="I174" s="21"/>
      <c r="J174" s="17"/>
      <c r="K174" s="17"/>
      <c r="L174" s="18" t="str">
        <f aca="true">IF(OR(I174="",J174&lt;&gt;"Unpaid"),"",TODAY()-I174)</f>
        <v/>
      </c>
      <c r="M174" s="17"/>
      <c r="N174" s="0" t="str">
        <f aca="false">IF(OR(C174="",C174="Call them"),"",SUBSTITUTE(SUBSTITUTE(SUBSTITUTE(SUBSTITUTE(SUBSTITUTE(SUBSTITUTE(SUBSTITUTE(SUBSTITUTE(SUBSTITUTE(INDEX(Templates!$C$2:$C$5,P174),"{contact}",IF(E174="","there",E174)),"{client}",B174),"{invoice}",A174),"{amount}",TEXT(G174,"#,##0.00")),"{currency}",H174),"{due_date}",TEXT(I174,"d mmm yyyy")),"{days_overdue}",MAX(0,L174)),"{sender}",Settings!$B$2),"{business}",Settings!$B$3))</f>
        <v/>
      </c>
      <c r="O174" s="0" t="str">
        <f aca="false">IF(OR(C174="",C174="Call them"),"",SUBSTITUTE(SUBSTITUTE(SUBSTITUTE(SUBSTITUTE(SUBSTITUTE(SUBSTITUTE(SUBSTITUTE(SUBSTITUTE(SUBSTITUTE(INDEX(Templates!$D$2:$D$5,P174),"{contact}",IF(E174="","there",E174)),"{client}",B174),"{invoice}",A174),"{amount}",TEXT(G174,"#,##0.00")),"{currency}",H174),"{due_date}",TEXT(I174,"d mmm yyyy")),"{days_overdue}",MAX(0,L174)),"{sender}",Settings!$B$2),"{business}",Settings!$B$3))</f>
        <v/>
      </c>
      <c r="P174" s="19" t="n">
        <f aca="false">IF(OR(A174="",J174&lt;&gt;"Unpaid",I174=""),0,IF(L174&gt;=Settings!$B$8,4,IF(L174&gt;=Settings!$B$7,3,IF(L174&gt;=0,2,IF(L174&gt;=-Settings!$B$6,1,0)))))</f>
        <v>0</v>
      </c>
    </row>
    <row r="175" customFormat="false" ht="15" hidden="false" customHeight="false" outlineLevel="0" collapsed="false">
      <c r="A175" s="17"/>
      <c r="B175" s="17"/>
      <c r="C175" s="13" t="str">
        <f aca="false">IF(P175=0,"",IF(P175&gt;IFERROR(MATCH(K175,Templates!$A$2:$A$5,0),0),INDEX(Templates!$A$2:$A$5,P175),IF(AND(P175=4,L175&gt;=Settings!$B$8+7),"Call them","")))</f>
        <v/>
      </c>
      <c r="D175" s="14" t="str">
        <f aca="false">IF(N175="","",HYPERLINK(IF(Settings!$B$4="Gmail","https://mail.google.com/mail/?"&amp;IF(Settings!$B$5="","","authuser="&amp;_xlfn.ENCODEURL(Settings!$B$5)&amp;"&amp;")&amp;"view=cm&amp;fs=1&amp;to="&amp;_xlfn.ENCODEURL(F175)&amp;"&amp;su="&amp;_xlfn.ENCODEURL(N175)&amp;"&amp;body="&amp;_xlfn.ENCODEURL(O175),"mailto:"&amp;F175&amp;"?subject="&amp;_xlfn.ENCODEURL(N175)&amp;"&amp;body="&amp;_xlfn.ENCODEURL(O175)),"Write email"))</f>
        <v/>
      </c>
      <c r="E175" s="17"/>
      <c r="F175" s="17"/>
      <c r="G175" s="20"/>
      <c r="H175" s="17"/>
      <c r="I175" s="21"/>
      <c r="J175" s="17"/>
      <c r="K175" s="17"/>
      <c r="L175" s="18" t="str">
        <f aca="true">IF(OR(I175="",J175&lt;&gt;"Unpaid"),"",TODAY()-I175)</f>
        <v/>
      </c>
      <c r="M175" s="17"/>
      <c r="N175" s="0" t="str">
        <f aca="false">IF(OR(C175="",C175="Call them"),"",SUBSTITUTE(SUBSTITUTE(SUBSTITUTE(SUBSTITUTE(SUBSTITUTE(SUBSTITUTE(SUBSTITUTE(SUBSTITUTE(SUBSTITUTE(INDEX(Templates!$C$2:$C$5,P175),"{contact}",IF(E175="","there",E175)),"{client}",B175),"{invoice}",A175),"{amount}",TEXT(G175,"#,##0.00")),"{currency}",H175),"{due_date}",TEXT(I175,"d mmm yyyy")),"{days_overdue}",MAX(0,L175)),"{sender}",Settings!$B$2),"{business}",Settings!$B$3))</f>
        <v/>
      </c>
      <c r="O175" s="0" t="str">
        <f aca="false">IF(OR(C175="",C175="Call them"),"",SUBSTITUTE(SUBSTITUTE(SUBSTITUTE(SUBSTITUTE(SUBSTITUTE(SUBSTITUTE(SUBSTITUTE(SUBSTITUTE(SUBSTITUTE(INDEX(Templates!$D$2:$D$5,P175),"{contact}",IF(E175="","there",E175)),"{client}",B175),"{invoice}",A175),"{amount}",TEXT(G175,"#,##0.00")),"{currency}",H175),"{due_date}",TEXT(I175,"d mmm yyyy")),"{days_overdue}",MAX(0,L175)),"{sender}",Settings!$B$2),"{business}",Settings!$B$3))</f>
        <v/>
      </c>
      <c r="P175" s="19" t="n">
        <f aca="false">IF(OR(A175="",J175&lt;&gt;"Unpaid",I175=""),0,IF(L175&gt;=Settings!$B$8,4,IF(L175&gt;=Settings!$B$7,3,IF(L175&gt;=0,2,IF(L175&gt;=-Settings!$B$6,1,0)))))</f>
        <v>0</v>
      </c>
    </row>
    <row r="176" customFormat="false" ht="15" hidden="false" customHeight="false" outlineLevel="0" collapsed="false">
      <c r="A176" s="17"/>
      <c r="B176" s="17"/>
      <c r="C176" s="13" t="str">
        <f aca="false">IF(P176=0,"",IF(P176&gt;IFERROR(MATCH(K176,Templates!$A$2:$A$5,0),0),INDEX(Templates!$A$2:$A$5,P176),IF(AND(P176=4,L176&gt;=Settings!$B$8+7),"Call them","")))</f>
        <v/>
      </c>
      <c r="D176" s="14" t="str">
        <f aca="false">IF(N176="","",HYPERLINK(IF(Settings!$B$4="Gmail","https://mail.google.com/mail/?"&amp;IF(Settings!$B$5="","","authuser="&amp;_xlfn.ENCODEURL(Settings!$B$5)&amp;"&amp;")&amp;"view=cm&amp;fs=1&amp;to="&amp;_xlfn.ENCODEURL(F176)&amp;"&amp;su="&amp;_xlfn.ENCODEURL(N176)&amp;"&amp;body="&amp;_xlfn.ENCODEURL(O176),"mailto:"&amp;F176&amp;"?subject="&amp;_xlfn.ENCODEURL(N176)&amp;"&amp;body="&amp;_xlfn.ENCODEURL(O176)),"Write email"))</f>
        <v/>
      </c>
      <c r="E176" s="17"/>
      <c r="F176" s="17"/>
      <c r="G176" s="20"/>
      <c r="H176" s="17"/>
      <c r="I176" s="21"/>
      <c r="J176" s="17"/>
      <c r="K176" s="17"/>
      <c r="L176" s="18" t="str">
        <f aca="true">IF(OR(I176="",J176&lt;&gt;"Unpaid"),"",TODAY()-I176)</f>
        <v/>
      </c>
      <c r="M176" s="17"/>
      <c r="N176" s="0" t="str">
        <f aca="false">IF(OR(C176="",C176="Call them"),"",SUBSTITUTE(SUBSTITUTE(SUBSTITUTE(SUBSTITUTE(SUBSTITUTE(SUBSTITUTE(SUBSTITUTE(SUBSTITUTE(SUBSTITUTE(INDEX(Templates!$C$2:$C$5,P176),"{contact}",IF(E176="","there",E176)),"{client}",B176),"{invoice}",A176),"{amount}",TEXT(G176,"#,##0.00")),"{currency}",H176),"{due_date}",TEXT(I176,"d mmm yyyy")),"{days_overdue}",MAX(0,L176)),"{sender}",Settings!$B$2),"{business}",Settings!$B$3))</f>
        <v/>
      </c>
      <c r="O176" s="0" t="str">
        <f aca="false">IF(OR(C176="",C176="Call them"),"",SUBSTITUTE(SUBSTITUTE(SUBSTITUTE(SUBSTITUTE(SUBSTITUTE(SUBSTITUTE(SUBSTITUTE(SUBSTITUTE(SUBSTITUTE(INDEX(Templates!$D$2:$D$5,P176),"{contact}",IF(E176="","there",E176)),"{client}",B176),"{invoice}",A176),"{amount}",TEXT(G176,"#,##0.00")),"{currency}",H176),"{due_date}",TEXT(I176,"d mmm yyyy")),"{days_overdue}",MAX(0,L176)),"{sender}",Settings!$B$2),"{business}",Settings!$B$3))</f>
        <v/>
      </c>
      <c r="P176" s="19" t="n">
        <f aca="false">IF(OR(A176="",J176&lt;&gt;"Unpaid",I176=""),0,IF(L176&gt;=Settings!$B$8,4,IF(L176&gt;=Settings!$B$7,3,IF(L176&gt;=0,2,IF(L176&gt;=-Settings!$B$6,1,0)))))</f>
        <v>0</v>
      </c>
    </row>
    <row r="177" customFormat="false" ht="15" hidden="false" customHeight="false" outlineLevel="0" collapsed="false">
      <c r="A177" s="17"/>
      <c r="B177" s="17"/>
      <c r="C177" s="13" t="str">
        <f aca="false">IF(P177=0,"",IF(P177&gt;IFERROR(MATCH(K177,Templates!$A$2:$A$5,0),0),INDEX(Templates!$A$2:$A$5,P177),IF(AND(P177=4,L177&gt;=Settings!$B$8+7),"Call them","")))</f>
        <v/>
      </c>
      <c r="D177" s="14" t="str">
        <f aca="false">IF(N177="","",HYPERLINK(IF(Settings!$B$4="Gmail","https://mail.google.com/mail/?"&amp;IF(Settings!$B$5="","","authuser="&amp;_xlfn.ENCODEURL(Settings!$B$5)&amp;"&amp;")&amp;"view=cm&amp;fs=1&amp;to="&amp;_xlfn.ENCODEURL(F177)&amp;"&amp;su="&amp;_xlfn.ENCODEURL(N177)&amp;"&amp;body="&amp;_xlfn.ENCODEURL(O177),"mailto:"&amp;F177&amp;"?subject="&amp;_xlfn.ENCODEURL(N177)&amp;"&amp;body="&amp;_xlfn.ENCODEURL(O177)),"Write email"))</f>
        <v/>
      </c>
      <c r="E177" s="17"/>
      <c r="F177" s="17"/>
      <c r="G177" s="20"/>
      <c r="H177" s="17"/>
      <c r="I177" s="21"/>
      <c r="J177" s="17"/>
      <c r="K177" s="17"/>
      <c r="L177" s="18" t="str">
        <f aca="true">IF(OR(I177="",J177&lt;&gt;"Unpaid"),"",TODAY()-I177)</f>
        <v/>
      </c>
      <c r="M177" s="17"/>
      <c r="N177" s="0" t="str">
        <f aca="false">IF(OR(C177="",C177="Call them"),"",SUBSTITUTE(SUBSTITUTE(SUBSTITUTE(SUBSTITUTE(SUBSTITUTE(SUBSTITUTE(SUBSTITUTE(SUBSTITUTE(SUBSTITUTE(INDEX(Templates!$C$2:$C$5,P177),"{contact}",IF(E177="","there",E177)),"{client}",B177),"{invoice}",A177),"{amount}",TEXT(G177,"#,##0.00")),"{currency}",H177),"{due_date}",TEXT(I177,"d mmm yyyy")),"{days_overdue}",MAX(0,L177)),"{sender}",Settings!$B$2),"{business}",Settings!$B$3))</f>
        <v/>
      </c>
      <c r="O177" s="0" t="str">
        <f aca="false">IF(OR(C177="",C177="Call them"),"",SUBSTITUTE(SUBSTITUTE(SUBSTITUTE(SUBSTITUTE(SUBSTITUTE(SUBSTITUTE(SUBSTITUTE(SUBSTITUTE(SUBSTITUTE(INDEX(Templates!$D$2:$D$5,P177),"{contact}",IF(E177="","there",E177)),"{client}",B177),"{invoice}",A177),"{amount}",TEXT(G177,"#,##0.00")),"{currency}",H177),"{due_date}",TEXT(I177,"d mmm yyyy")),"{days_overdue}",MAX(0,L177)),"{sender}",Settings!$B$2),"{business}",Settings!$B$3))</f>
        <v/>
      </c>
      <c r="P177" s="19" t="n">
        <f aca="false">IF(OR(A177="",J177&lt;&gt;"Unpaid",I177=""),0,IF(L177&gt;=Settings!$B$8,4,IF(L177&gt;=Settings!$B$7,3,IF(L177&gt;=0,2,IF(L177&gt;=-Settings!$B$6,1,0)))))</f>
        <v>0</v>
      </c>
    </row>
    <row r="178" customFormat="false" ht="15" hidden="false" customHeight="false" outlineLevel="0" collapsed="false">
      <c r="A178" s="17"/>
      <c r="B178" s="17"/>
      <c r="C178" s="13" t="str">
        <f aca="false">IF(P178=0,"",IF(P178&gt;IFERROR(MATCH(K178,Templates!$A$2:$A$5,0),0),INDEX(Templates!$A$2:$A$5,P178),IF(AND(P178=4,L178&gt;=Settings!$B$8+7),"Call them","")))</f>
        <v/>
      </c>
      <c r="D178" s="14" t="str">
        <f aca="false">IF(N178="","",HYPERLINK(IF(Settings!$B$4="Gmail","https://mail.google.com/mail/?"&amp;IF(Settings!$B$5="","","authuser="&amp;_xlfn.ENCODEURL(Settings!$B$5)&amp;"&amp;")&amp;"view=cm&amp;fs=1&amp;to="&amp;_xlfn.ENCODEURL(F178)&amp;"&amp;su="&amp;_xlfn.ENCODEURL(N178)&amp;"&amp;body="&amp;_xlfn.ENCODEURL(O178),"mailto:"&amp;F178&amp;"?subject="&amp;_xlfn.ENCODEURL(N178)&amp;"&amp;body="&amp;_xlfn.ENCODEURL(O178)),"Write email"))</f>
        <v/>
      </c>
      <c r="E178" s="17"/>
      <c r="F178" s="17"/>
      <c r="G178" s="20"/>
      <c r="H178" s="17"/>
      <c r="I178" s="21"/>
      <c r="J178" s="17"/>
      <c r="K178" s="17"/>
      <c r="L178" s="18" t="str">
        <f aca="true">IF(OR(I178="",J178&lt;&gt;"Unpaid"),"",TODAY()-I178)</f>
        <v/>
      </c>
      <c r="M178" s="17"/>
      <c r="N178" s="0" t="str">
        <f aca="false">IF(OR(C178="",C178="Call them"),"",SUBSTITUTE(SUBSTITUTE(SUBSTITUTE(SUBSTITUTE(SUBSTITUTE(SUBSTITUTE(SUBSTITUTE(SUBSTITUTE(SUBSTITUTE(INDEX(Templates!$C$2:$C$5,P178),"{contact}",IF(E178="","there",E178)),"{client}",B178),"{invoice}",A178),"{amount}",TEXT(G178,"#,##0.00")),"{currency}",H178),"{due_date}",TEXT(I178,"d mmm yyyy")),"{days_overdue}",MAX(0,L178)),"{sender}",Settings!$B$2),"{business}",Settings!$B$3))</f>
        <v/>
      </c>
      <c r="O178" s="0" t="str">
        <f aca="false">IF(OR(C178="",C178="Call them"),"",SUBSTITUTE(SUBSTITUTE(SUBSTITUTE(SUBSTITUTE(SUBSTITUTE(SUBSTITUTE(SUBSTITUTE(SUBSTITUTE(SUBSTITUTE(INDEX(Templates!$D$2:$D$5,P178),"{contact}",IF(E178="","there",E178)),"{client}",B178),"{invoice}",A178),"{amount}",TEXT(G178,"#,##0.00")),"{currency}",H178),"{due_date}",TEXT(I178,"d mmm yyyy")),"{days_overdue}",MAX(0,L178)),"{sender}",Settings!$B$2),"{business}",Settings!$B$3))</f>
        <v/>
      </c>
      <c r="P178" s="19" t="n">
        <f aca="false">IF(OR(A178="",J178&lt;&gt;"Unpaid",I178=""),0,IF(L178&gt;=Settings!$B$8,4,IF(L178&gt;=Settings!$B$7,3,IF(L178&gt;=0,2,IF(L178&gt;=-Settings!$B$6,1,0)))))</f>
        <v>0</v>
      </c>
    </row>
    <row r="179" customFormat="false" ht="15" hidden="false" customHeight="false" outlineLevel="0" collapsed="false">
      <c r="A179" s="17"/>
      <c r="B179" s="17"/>
      <c r="C179" s="13" t="str">
        <f aca="false">IF(P179=0,"",IF(P179&gt;IFERROR(MATCH(K179,Templates!$A$2:$A$5,0),0),INDEX(Templates!$A$2:$A$5,P179),IF(AND(P179=4,L179&gt;=Settings!$B$8+7),"Call them","")))</f>
        <v/>
      </c>
      <c r="D179" s="14" t="str">
        <f aca="false">IF(N179="","",HYPERLINK(IF(Settings!$B$4="Gmail","https://mail.google.com/mail/?"&amp;IF(Settings!$B$5="","","authuser="&amp;_xlfn.ENCODEURL(Settings!$B$5)&amp;"&amp;")&amp;"view=cm&amp;fs=1&amp;to="&amp;_xlfn.ENCODEURL(F179)&amp;"&amp;su="&amp;_xlfn.ENCODEURL(N179)&amp;"&amp;body="&amp;_xlfn.ENCODEURL(O179),"mailto:"&amp;F179&amp;"?subject="&amp;_xlfn.ENCODEURL(N179)&amp;"&amp;body="&amp;_xlfn.ENCODEURL(O179)),"Write email"))</f>
        <v/>
      </c>
      <c r="E179" s="17"/>
      <c r="F179" s="17"/>
      <c r="G179" s="20"/>
      <c r="H179" s="17"/>
      <c r="I179" s="21"/>
      <c r="J179" s="17"/>
      <c r="K179" s="17"/>
      <c r="L179" s="18" t="str">
        <f aca="true">IF(OR(I179="",J179&lt;&gt;"Unpaid"),"",TODAY()-I179)</f>
        <v/>
      </c>
      <c r="M179" s="17"/>
      <c r="N179" s="0" t="str">
        <f aca="false">IF(OR(C179="",C179="Call them"),"",SUBSTITUTE(SUBSTITUTE(SUBSTITUTE(SUBSTITUTE(SUBSTITUTE(SUBSTITUTE(SUBSTITUTE(SUBSTITUTE(SUBSTITUTE(INDEX(Templates!$C$2:$C$5,P179),"{contact}",IF(E179="","there",E179)),"{client}",B179),"{invoice}",A179),"{amount}",TEXT(G179,"#,##0.00")),"{currency}",H179),"{due_date}",TEXT(I179,"d mmm yyyy")),"{days_overdue}",MAX(0,L179)),"{sender}",Settings!$B$2),"{business}",Settings!$B$3))</f>
        <v/>
      </c>
      <c r="O179" s="0" t="str">
        <f aca="false">IF(OR(C179="",C179="Call them"),"",SUBSTITUTE(SUBSTITUTE(SUBSTITUTE(SUBSTITUTE(SUBSTITUTE(SUBSTITUTE(SUBSTITUTE(SUBSTITUTE(SUBSTITUTE(INDEX(Templates!$D$2:$D$5,P179),"{contact}",IF(E179="","there",E179)),"{client}",B179),"{invoice}",A179),"{amount}",TEXT(G179,"#,##0.00")),"{currency}",H179),"{due_date}",TEXT(I179,"d mmm yyyy")),"{days_overdue}",MAX(0,L179)),"{sender}",Settings!$B$2),"{business}",Settings!$B$3))</f>
        <v/>
      </c>
      <c r="P179" s="19" t="n">
        <f aca="false">IF(OR(A179="",J179&lt;&gt;"Unpaid",I179=""),0,IF(L179&gt;=Settings!$B$8,4,IF(L179&gt;=Settings!$B$7,3,IF(L179&gt;=0,2,IF(L179&gt;=-Settings!$B$6,1,0)))))</f>
        <v>0</v>
      </c>
    </row>
    <row r="180" customFormat="false" ht="15" hidden="false" customHeight="false" outlineLevel="0" collapsed="false">
      <c r="A180" s="17"/>
      <c r="B180" s="17"/>
      <c r="C180" s="13" t="str">
        <f aca="false">IF(P180=0,"",IF(P180&gt;IFERROR(MATCH(K180,Templates!$A$2:$A$5,0),0),INDEX(Templates!$A$2:$A$5,P180),IF(AND(P180=4,L180&gt;=Settings!$B$8+7),"Call them","")))</f>
        <v/>
      </c>
      <c r="D180" s="14" t="str">
        <f aca="false">IF(N180="","",HYPERLINK(IF(Settings!$B$4="Gmail","https://mail.google.com/mail/?"&amp;IF(Settings!$B$5="","","authuser="&amp;_xlfn.ENCODEURL(Settings!$B$5)&amp;"&amp;")&amp;"view=cm&amp;fs=1&amp;to="&amp;_xlfn.ENCODEURL(F180)&amp;"&amp;su="&amp;_xlfn.ENCODEURL(N180)&amp;"&amp;body="&amp;_xlfn.ENCODEURL(O180),"mailto:"&amp;F180&amp;"?subject="&amp;_xlfn.ENCODEURL(N180)&amp;"&amp;body="&amp;_xlfn.ENCODEURL(O180)),"Write email"))</f>
        <v/>
      </c>
      <c r="E180" s="17"/>
      <c r="F180" s="17"/>
      <c r="G180" s="20"/>
      <c r="H180" s="17"/>
      <c r="I180" s="21"/>
      <c r="J180" s="17"/>
      <c r="K180" s="17"/>
      <c r="L180" s="18" t="str">
        <f aca="true">IF(OR(I180="",J180&lt;&gt;"Unpaid"),"",TODAY()-I180)</f>
        <v/>
      </c>
      <c r="M180" s="17"/>
      <c r="N180" s="0" t="str">
        <f aca="false">IF(OR(C180="",C180="Call them"),"",SUBSTITUTE(SUBSTITUTE(SUBSTITUTE(SUBSTITUTE(SUBSTITUTE(SUBSTITUTE(SUBSTITUTE(SUBSTITUTE(SUBSTITUTE(INDEX(Templates!$C$2:$C$5,P180),"{contact}",IF(E180="","there",E180)),"{client}",B180),"{invoice}",A180),"{amount}",TEXT(G180,"#,##0.00")),"{currency}",H180),"{due_date}",TEXT(I180,"d mmm yyyy")),"{days_overdue}",MAX(0,L180)),"{sender}",Settings!$B$2),"{business}",Settings!$B$3))</f>
        <v/>
      </c>
      <c r="O180" s="0" t="str">
        <f aca="false">IF(OR(C180="",C180="Call them"),"",SUBSTITUTE(SUBSTITUTE(SUBSTITUTE(SUBSTITUTE(SUBSTITUTE(SUBSTITUTE(SUBSTITUTE(SUBSTITUTE(SUBSTITUTE(INDEX(Templates!$D$2:$D$5,P180),"{contact}",IF(E180="","there",E180)),"{client}",B180),"{invoice}",A180),"{amount}",TEXT(G180,"#,##0.00")),"{currency}",H180),"{due_date}",TEXT(I180,"d mmm yyyy")),"{days_overdue}",MAX(0,L180)),"{sender}",Settings!$B$2),"{business}",Settings!$B$3))</f>
        <v/>
      </c>
      <c r="P180" s="19" t="n">
        <f aca="false">IF(OR(A180="",J180&lt;&gt;"Unpaid",I180=""),0,IF(L180&gt;=Settings!$B$8,4,IF(L180&gt;=Settings!$B$7,3,IF(L180&gt;=0,2,IF(L180&gt;=-Settings!$B$6,1,0)))))</f>
        <v>0</v>
      </c>
    </row>
    <row r="181" customFormat="false" ht="15" hidden="false" customHeight="false" outlineLevel="0" collapsed="false">
      <c r="A181" s="17"/>
      <c r="B181" s="17"/>
      <c r="C181" s="13" t="str">
        <f aca="false">IF(P181=0,"",IF(P181&gt;IFERROR(MATCH(K181,Templates!$A$2:$A$5,0),0),INDEX(Templates!$A$2:$A$5,P181),IF(AND(P181=4,L181&gt;=Settings!$B$8+7),"Call them","")))</f>
        <v/>
      </c>
      <c r="D181" s="14" t="str">
        <f aca="false">IF(N181="","",HYPERLINK(IF(Settings!$B$4="Gmail","https://mail.google.com/mail/?"&amp;IF(Settings!$B$5="","","authuser="&amp;_xlfn.ENCODEURL(Settings!$B$5)&amp;"&amp;")&amp;"view=cm&amp;fs=1&amp;to="&amp;_xlfn.ENCODEURL(F181)&amp;"&amp;su="&amp;_xlfn.ENCODEURL(N181)&amp;"&amp;body="&amp;_xlfn.ENCODEURL(O181),"mailto:"&amp;F181&amp;"?subject="&amp;_xlfn.ENCODEURL(N181)&amp;"&amp;body="&amp;_xlfn.ENCODEURL(O181)),"Write email"))</f>
        <v/>
      </c>
      <c r="E181" s="17"/>
      <c r="F181" s="17"/>
      <c r="G181" s="20"/>
      <c r="H181" s="17"/>
      <c r="I181" s="21"/>
      <c r="J181" s="17"/>
      <c r="K181" s="17"/>
      <c r="L181" s="18" t="str">
        <f aca="true">IF(OR(I181="",J181&lt;&gt;"Unpaid"),"",TODAY()-I181)</f>
        <v/>
      </c>
      <c r="M181" s="17"/>
      <c r="N181" s="0" t="str">
        <f aca="false">IF(OR(C181="",C181="Call them"),"",SUBSTITUTE(SUBSTITUTE(SUBSTITUTE(SUBSTITUTE(SUBSTITUTE(SUBSTITUTE(SUBSTITUTE(SUBSTITUTE(SUBSTITUTE(INDEX(Templates!$C$2:$C$5,P181),"{contact}",IF(E181="","there",E181)),"{client}",B181),"{invoice}",A181),"{amount}",TEXT(G181,"#,##0.00")),"{currency}",H181),"{due_date}",TEXT(I181,"d mmm yyyy")),"{days_overdue}",MAX(0,L181)),"{sender}",Settings!$B$2),"{business}",Settings!$B$3))</f>
        <v/>
      </c>
      <c r="O181" s="0" t="str">
        <f aca="false">IF(OR(C181="",C181="Call them"),"",SUBSTITUTE(SUBSTITUTE(SUBSTITUTE(SUBSTITUTE(SUBSTITUTE(SUBSTITUTE(SUBSTITUTE(SUBSTITUTE(SUBSTITUTE(INDEX(Templates!$D$2:$D$5,P181),"{contact}",IF(E181="","there",E181)),"{client}",B181),"{invoice}",A181),"{amount}",TEXT(G181,"#,##0.00")),"{currency}",H181),"{due_date}",TEXT(I181,"d mmm yyyy")),"{days_overdue}",MAX(0,L181)),"{sender}",Settings!$B$2),"{business}",Settings!$B$3))</f>
        <v/>
      </c>
      <c r="P181" s="19" t="n">
        <f aca="false">IF(OR(A181="",J181&lt;&gt;"Unpaid",I181=""),0,IF(L181&gt;=Settings!$B$8,4,IF(L181&gt;=Settings!$B$7,3,IF(L181&gt;=0,2,IF(L181&gt;=-Settings!$B$6,1,0)))))</f>
        <v>0</v>
      </c>
    </row>
    <row r="182" customFormat="false" ht="15" hidden="false" customHeight="false" outlineLevel="0" collapsed="false">
      <c r="A182" s="17"/>
      <c r="B182" s="17"/>
      <c r="C182" s="13" t="str">
        <f aca="false">IF(P182=0,"",IF(P182&gt;IFERROR(MATCH(K182,Templates!$A$2:$A$5,0),0),INDEX(Templates!$A$2:$A$5,P182),IF(AND(P182=4,L182&gt;=Settings!$B$8+7),"Call them","")))</f>
        <v/>
      </c>
      <c r="D182" s="14" t="str">
        <f aca="false">IF(N182="","",HYPERLINK(IF(Settings!$B$4="Gmail","https://mail.google.com/mail/?"&amp;IF(Settings!$B$5="","","authuser="&amp;_xlfn.ENCODEURL(Settings!$B$5)&amp;"&amp;")&amp;"view=cm&amp;fs=1&amp;to="&amp;_xlfn.ENCODEURL(F182)&amp;"&amp;su="&amp;_xlfn.ENCODEURL(N182)&amp;"&amp;body="&amp;_xlfn.ENCODEURL(O182),"mailto:"&amp;F182&amp;"?subject="&amp;_xlfn.ENCODEURL(N182)&amp;"&amp;body="&amp;_xlfn.ENCODEURL(O182)),"Write email"))</f>
        <v/>
      </c>
      <c r="E182" s="17"/>
      <c r="F182" s="17"/>
      <c r="G182" s="20"/>
      <c r="H182" s="17"/>
      <c r="I182" s="21"/>
      <c r="J182" s="17"/>
      <c r="K182" s="17"/>
      <c r="L182" s="18" t="str">
        <f aca="true">IF(OR(I182="",J182&lt;&gt;"Unpaid"),"",TODAY()-I182)</f>
        <v/>
      </c>
      <c r="M182" s="17"/>
      <c r="N182" s="0" t="str">
        <f aca="false">IF(OR(C182="",C182="Call them"),"",SUBSTITUTE(SUBSTITUTE(SUBSTITUTE(SUBSTITUTE(SUBSTITUTE(SUBSTITUTE(SUBSTITUTE(SUBSTITUTE(SUBSTITUTE(INDEX(Templates!$C$2:$C$5,P182),"{contact}",IF(E182="","there",E182)),"{client}",B182),"{invoice}",A182),"{amount}",TEXT(G182,"#,##0.00")),"{currency}",H182),"{due_date}",TEXT(I182,"d mmm yyyy")),"{days_overdue}",MAX(0,L182)),"{sender}",Settings!$B$2),"{business}",Settings!$B$3))</f>
        <v/>
      </c>
      <c r="O182" s="0" t="str">
        <f aca="false">IF(OR(C182="",C182="Call them"),"",SUBSTITUTE(SUBSTITUTE(SUBSTITUTE(SUBSTITUTE(SUBSTITUTE(SUBSTITUTE(SUBSTITUTE(SUBSTITUTE(SUBSTITUTE(INDEX(Templates!$D$2:$D$5,P182),"{contact}",IF(E182="","there",E182)),"{client}",B182),"{invoice}",A182),"{amount}",TEXT(G182,"#,##0.00")),"{currency}",H182),"{due_date}",TEXT(I182,"d mmm yyyy")),"{days_overdue}",MAX(0,L182)),"{sender}",Settings!$B$2),"{business}",Settings!$B$3))</f>
        <v/>
      </c>
      <c r="P182" s="19" t="n">
        <f aca="false">IF(OR(A182="",J182&lt;&gt;"Unpaid",I182=""),0,IF(L182&gt;=Settings!$B$8,4,IF(L182&gt;=Settings!$B$7,3,IF(L182&gt;=0,2,IF(L182&gt;=-Settings!$B$6,1,0)))))</f>
        <v>0</v>
      </c>
    </row>
    <row r="183" customFormat="false" ht="15" hidden="false" customHeight="false" outlineLevel="0" collapsed="false">
      <c r="A183" s="17"/>
      <c r="B183" s="17"/>
      <c r="C183" s="13" t="str">
        <f aca="false">IF(P183=0,"",IF(P183&gt;IFERROR(MATCH(K183,Templates!$A$2:$A$5,0),0),INDEX(Templates!$A$2:$A$5,P183),IF(AND(P183=4,L183&gt;=Settings!$B$8+7),"Call them","")))</f>
        <v/>
      </c>
      <c r="D183" s="14" t="str">
        <f aca="false">IF(N183="","",HYPERLINK(IF(Settings!$B$4="Gmail","https://mail.google.com/mail/?"&amp;IF(Settings!$B$5="","","authuser="&amp;_xlfn.ENCODEURL(Settings!$B$5)&amp;"&amp;")&amp;"view=cm&amp;fs=1&amp;to="&amp;_xlfn.ENCODEURL(F183)&amp;"&amp;su="&amp;_xlfn.ENCODEURL(N183)&amp;"&amp;body="&amp;_xlfn.ENCODEURL(O183),"mailto:"&amp;F183&amp;"?subject="&amp;_xlfn.ENCODEURL(N183)&amp;"&amp;body="&amp;_xlfn.ENCODEURL(O183)),"Write email"))</f>
        <v/>
      </c>
      <c r="E183" s="17"/>
      <c r="F183" s="17"/>
      <c r="G183" s="20"/>
      <c r="H183" s="17"/>
      <c r="I183" s="21"/>
      <c r="J183" s="17"/>
      <c r="K183" s="17"/>
      <c r="L183" s="18" t="str">
        <f aca="true">IF(OR(I183="",J183&lt;&gt;"Unpaid"),"",TODAY()-I183)</f>
        <v/>
      </c>
      <c r="M183" s="17"/>
      <c r="N183" s="0" t="str">
        <f aca="false">IF(OR(C183="",C183="Call them"),"",SUBSTITUTE(SUBSTITUTE(SUBSTITUTE(SUBSTITUTE(SUBSTITUTE(SUBSTITUTE(SUBSTITUTE(SUBSTITUTE(SUBSTITUTE(INDEX(Templates!$C$2:$C$5,P183),"{contact}",IF(E183="","there",E183)),"{client}",B183),"{invoice}",A183),"{amount}",TEXT(G183,"#,##0.00")),"{currency}",H183),"{due_date}",TEXT(I183,"d mmm yyyy")),"{days_overdue}",MAX(0,L183)),"{sender}",Settings!$B$2),"{business}",Settings!$B$3))</f>
        <v/>
      </c>
      <c r="O183" s="0" t="str">
        <f aca="false">IF(OR(C183="",C183="Call them"),"",SUBSTITUTE(SUBSTITUTE(SUBSTITUTE(SUBSTITUTE(SUBSTITUTE(SUBSTITUTE(SUBSTITUTE(SUBSTITUTE(SUBSTITUTE(INDEX(Templates!$D$2:$D$5,P183),"{contact}",IF(E183="","there",E183)),"{client}",B183),"{invoice}",A183),"{amount}",TEXT(G183,"#,##0.00")),"{currency}",H183),"{due_date}",TEXT(I183,"d mmm yyyy")),"{days_overdue}",MAX(0,L183)),"{sender}",Settings!$B$2),"{business}",Settings!$B$3))</f>
        <v/>
      </c>
      <c r="P183" s="19" t="n">
        <f aca="false">IF(OR(A183="",J183&lt;&gt;"Unpaid",I183=""),0,IF(L183&gt;=Settings!$B$8,4,IF(L183&gt;=Settings!$B$7,3,IF(L183&gt;=0,2,IF(L183&gt;=-Settings!$B$6,1,0)))))</f>
        <v>0</v>
      </c>
    </row>
    <row r="184" customFormat="false" ht="15" hidden="false" customHeight="false" outlineLevel="0" collapsed="false">
      <c r="A184" s="17"/>
      <c r="B184" s="17"/>
      <c r="C184" s="13" t="str">
        <f aca="false">IF(P184=0,"",IF(P184&gt;IFERROR(MATCH(K184,Templates!$A$2:$A$5,0),0),INDEX(Templates!$A$2:$A$5,P184),IF(AND(P184=4,L184&gt;=Settings!$B$8+7),"Call them","")))</f>
        <v/>
      </c>
      <c r="D184" s="14" t="str">
        <f aca="false">IF(N184="","",HYPERLINK(IF(Settings!$B$4="Gmail","https://mail.google.com/mail/?"&amp;IF(Settings!$B$5="","","authuser="&amp;_xlfn.ENCODEURL(Settings!$B$5)&amp;"&amp;")&amp;"view=cm&amp;fs=1&amp;to="&amp;_xlfn.ENCODEURL(F184)&amp;"&amp;su="&amp;_xlfn.ENCODEURL(N184)&amp;"&amp;body="&amp;_xlfn.ENCODEURL(O184),"mailto:"&amp;F184&amp;"?subject="&amp;_xlfn.ENCODEURL(N184)&amp;"&amp;body="&amp;_xlfn.ENCODEURL(O184)),"Write email"))</f>
        <v/>
      </c>
      <c r="E184" s="17"/>
      <c r="F184" s="17"/>
      <c r="G184" s="20"/>
      <c r="H184" s="17"/>
      <c r="I184" s="21"/>
      <c r="J184" s="17"/>
      <c r="K184" s="17"/>
      <c r="L184" s="18" t="str">
        <f aca="true">IF(OR(I184="",J184&lt;&gt;"Unpaid"),"",TODAY()-I184)</f>
        <v/>
      </c>
      <c r="M184" s="17"/>
      <c r="N184" s="0" t="str">
        <f aca="false">IF(OR(C184="",C184="Call them"),"",SUBSTITUTE(SUBSTITUTE(SUBSTITUTE(SUBSTITUTE(SUBSTITUTE(SUBSTITUTE(SUBSTITUTE(SUBSTITUTE(SUBSTITUTE(INDEX(Templates!$C$2:$C$5,P184),"{contact}",IF(E184="","there",E184)),"{client}",B184),"{invoice}",A184),"{amount}",TEXT(G184,"#,##0.00")),"{currency}",H184),"{due_date}",TEXT(I184,"d mmm yyyy")),"{days_overdue}",MAX(0,L184)),"{sender}",Settings!$B$2),"{business}",Settings!$B$3))</f>
        <v/>
      </c>
      <c r="O184" s="0" t="str">
        <f aca="false">IF(OR(C184="",C184="Call them"),"",SUBSTITUTE(SUBSTITUTE(SUBSTITUTE(SUBSTITUTE(SUBSTITUTE(SUBSTITUTE(SUBSTITUTE(SUBSTITUTE(SUBSTITUTE(INDEX(Templates!$D$2:$D$5,P184),"{contact}",IF(E184="","there",E184)),"{client}",B184),"{invoice}",A184),"{amount}",TEXT(G184,"#,##0.00")),"{currency}",H184),"{due_date}",TEXT(I184,"d mmm yyyy")),"{days_overdue}",MAX(0,L184)),"{sender}",Settings!$B$2),"{business}",Settings!$B$3))</f>
        <v/>
      </c>
      <c r="P184" s="19" t="n">
        <f aca="false">IF(OR(A184="",J184&lt;&gt;"Unpaid",I184=""),0,IF(L184&gt;=Settings!$B$8,4,IF(L184&gt;=Settings!$B$7,3,IF(L184&gt;=0,2,IF(L184&gt;=-Settings!$B$6,1,0)))))</f>
        <v>0</v>
      </c>
    </row>
    <row r="185" customFormat="false" ht="15" hidden="false" customHeight="false" outlineLevel="0" collapsed="false">
      <c r="A185" s="17"/>
      <c r="B185" s="17"/>
      <c r="C185" s="13" t="str">
        <f aca="false">IF(P185=0,"",IF(P185&gt;IFERROR(MATCH(K185,Templates!$A$2:$A$5,0),0),INDEX(Templates!$A$2:$A$5,P185),IF(AND(P185=4,L185&gt;=Settings!$B$8+7),"Call them","")))</f>
        <v/>
      </c>
      <c r="D185" s="14" t="str">
        <f aca="false">IF(N185="","",HYPERLINK(IF(Settings!$B$4="Gmail","https://mail.google.com/mail/?"&amp;IF(Settings!$B$5="","","authuser="&amp;_xlfn.ENCODEURL(Settings!$B$5)&amp;"&amp;")&amp;"view=cm&amp;fs=1&amp;to="&amp;_xlfn.ENCODEURL(F185)&amp;"&amp;su="&amp;_xlfn.ENCODEURL(N185)&amp;"&amp;body="&amp;_xlfn.ENCODEURL(O185),"mailto:"&amp;F185&amp;"?subject="&amp;_xlfn.ENCODEURL(N185)&amp;"&amp;body="&amp;_xlfn.ENCODEURL(O185)),"Write email"))</f>
        <v/>
      </c>
      <c r="E185" s="17"/>
      <c r="F185" s="17"/>
      <c r="G185" s="20"/>
      <c r="H185" s="17"/>
      <c r="I185" s="21"/>
      <c r="J185" s="17"/>
      <c r="K185" s="17"/>
      <c r="L185" s="18" t="str">
        <f aca="true">IF(OR(I185="",J185&lt;&gt;"Unpaid"),"",TODAY()-I185)</f>
        <v/>
      </c>
      <c r="M185" s="17"/>
      <c r="N185" s="0" t="str">
        <f aca="false">IF(OR(C185="",C185="Call them"),"",SUBSTITUTE(SUBSTITUTE(SUBSTITUTE(SUBSTITUTE(SUBSTITUTE(SUBSTITUTE(SUBSTITUTE(SUBSTITUTE(SUBSTITUTE(INDEX(Templates!$C$2:$C$5,P185),"{contact}",IF(E185="","there",E185)),"{client}",B185),"{invoice}",A185),"{amount}",TEXT(G185,"#,##0.00")),"{currency}",H185),"{due_date}",TEXT(I185,"d mmm yyyy")),"{days_overdue}",MAX(0,L185)),"{sender}",Settings!$B$2),"{business}",Settings!$B$3))</f>
        <v/>
      </c>
      <c r="O185" s="0" t="str">
        <f aca="false">IF(OR(C185="",C185="Call them"),"",SUBSTITUTE(SUBSTITUTE(SUBSTITUTE(SUBSTITUTE(SUBSTITUTE(SUBSTITUTE(SUBSTITUTE(SUBSTITUTE(SUBSTITUTE(INDEX(Templates!$D$2:$D$5,P185),"{contact}",IF(E185="","there",E185)),"{client}",B185),"{invoice}",A185),"{amount}",TEXT(G185,"#,##0.00")),"{currency}",H185),"{due_date}",TEXT(I185,"d mmm yyyy")),"{days_overdue}",MAX(0,L185)),"{sender}",Settings!$B$2),"{business}",Settings!$B$3))</f>
        <v/>
      </c>
      <c r="P185" s="19" t="n">
        <f aca="false">IF(OR(A185="",J185&lt;&gt;"Unpaid",I185=""),0,IF(L185&gt;=Settings!$B$8,4,IF(L185&gt;=Settings!$B$7,3,IF(L185&gt;=0,2,IF(L185&gt;=-Settings!$B$6,1,0)))))</f>
        <v>0</v>
      </c>
    </row>
    <row r="186" customFormat="false" ht="15" hidden="false" customHeight="false" outlineLevel="0" collapsed="false">
      <c r="A186" s="17"/>
      <c r="B186" s="17"/>
      <c r="C186" s="13" t="str">
        <f aca="false">IF(P186=0,"",IF(P186&gt;IFERROR(MATCH(K186,Templates!$A$2:$A$5,0),0),INDEX(Templates!$A$2:$A$5,P186),IF(AND(P186=4,L186&gt;=Settings!$B$8+7),"Call them","")))</f>
        <v/>
      </c>
      <c r="D186" s="14" t="str">
        <f aca="false">IF(N186="","",HYPERLINK(IF(Settings!$B$4="Gmail","https://mail.google.com/mail/?"&amp;IF(Settings!$B$5="","","authuser="&amp;_xlfn.ENCODEURL(Settings!$B$5)&amp;"&amp;")&amp;"view=cm&amp;fs=1&amp;to="&amp;_xlfn.ENCODEURL(F186)&amp;"&amp;su="&amp;_xlfn.ENCODEURL(N186)&amp;"&amp;body="&amp;_xlfn.ENCODEURL(O186),"mailto:"&amp;F186&amp;"?subject="&amp;_xlfn.ENCODEURL(N186)&amp;"&amp;body="&amp;_xlfn.ENCODEURL(O186)),"Write email"))</f>
        <v/>
      </c>
      <c r="E186" s="17"/>
      <c r="F186" s="17"/>
      <c r="G186" s="20"/>
      <c r="H186" s="17"/>
      <c r="I186" s="21"/>
      <c r="J186" s="17"/>
      <c r="K186" s="17"/>
      <c r="L186" s="18" t="str">
        <f aca="true">IF(OR(I186="",J186&lt;&gt;"Unpaid"),"",TODAY()-I186)</f>
        <v/>
      </c>
      <c r="M186" s="17"/>
      <c r="N186" s="0" t="str">
        <f aca="false">IF(OR(C186="",C186="Call them"),"",SUBSTITUTE(SUBSTITUTE(SUBSTITUTE(SUBSTITUTE(SUBSTITUTE(SUBSTITUTE(SUBSTITUTE(SUBSTITUTE(SUBSTITUTE(INDEX(Templates!$C$2:$C$5,P186),"{contact}",IF(E186="","there",E186)),"{client}",B186),"{invoice}",A186),"{amount}",TEXT(G186,"#,##0.00")),"{currency}",H186),"{due_date}",TEXT(I186,"d mmm yyyy")),"{days_overdue}",MAX(0,L186)),"{sender}",Settings!$B$2),"{business}",Settings!$B$3))</f>
        <v/>
      </c>
      <c r="O186" s="0" t="str">
        <f aca="false">IF(OR(C186="",C186="Call them"),"",SUBSTITUTE(SUBSTITUTE(SUBSTITUTE(SUBSTITUTE(SUBSTITUTE(SUBSTITUTE(SUBSTITUTE(SUBSTITUTE(SUBSTITUTE(INDEX(Templates!$D$2:$D$5,P186),"{contact}",IF(E186="","there",E186)),"{client}",B186),"{invoice}",A186),"{amount}",TEXT(G186,"#,##0.00")),"{currency}",H186),"{due_date}",TEXT(I186,"d mmm yyyy")),"{days_overdue}",MAX(0,L186)),"{sender}",Settings!$B$2),"{business}",Settings!$B$3))</f>
        <v/>
      </c>
      <c r="P186" s="19" t="n">
        <f aca="false">IF(OR(A186="",J186&lt;&gt;"Unpaid",I186=""),0,IF(L186&gt;=Settings!$B$8,4,IF(L186&gt;=Settings!$B$7,3,IF(L186&gt;=0,2,IF(L186&gt;=-Settings!$B$6,1,0)))))</f>
        <v>0</v>
      </c>
    </row>
    <row r="187" customFormat="false" ht="15" hidden="false" customHeight="false" outlineLevel="0" collapsed="false">
      <c r="A187" s="17"/>
      <c r="B187" s="17"/>
      <c r="C187" s="13" t="str">
        <f aca="false">IF(P187=0,"",IF(P187&gt;IFERROR(MATCH(K187,Templates!$A$2:$A$5,0),0),INDEX(Templates!$A$2:$A$5,P187),IF(AND(P187=4,L187&gt;=Settings!$B$8+7),"Call them","")))</f>
        <v/>
      </c>
      <c r="D187" s="14" t="str">
        <f aca="false">IF(N187="","",HYPERLINK(IF(Settings!$B$4="Gmail","https://mail.google.com/mail/?"&amp;IF(Settings!$B$5="","","authuser="&amp;_xlfn.ENCODEURL(Settings!$B$5)&amp;"&amp;")&amp;"view=cm&amp;fs=1&amp;to="&amp;_xlfn.ENCODEURL(F187)&amp;"&amp;su="&amp;_xlfn.ENCODEURL(N187)&amp;"&amp;body="&amp;_xlfn.ENCODEURL(O187),"mailto:"&amp;F187&amp;"?subject="&amp;_xlfn.ENCODEURL(N187)&amp;"&amp;body="&amp;_xlfn.ENCODEURL(O187)),"Write email"))</f>
        <v/>
      </c>
      <c r="E187" s="17"/>
      <c r="F187" s="17"/>
      <c r="G187" s="20"/>
      <c r="H187" s="17"/>
      <c r="I187" s="21"/>
      <c r="J187" s="17"/>
      <c r="K187" s="17"/>
      <c r="L187" s="18" t="str">
        <f aca="true">IF(OR(I187="",J187&lt;&gt;"Unpaid"),"",TODAY()-I187)</f>
        <v/>
      </c>
      <c r="M187" s="17"/>
      <c r="N187" s="0" t="str">
        <f aca="false">IF(OR(C187="",C187="Call them"),"",SUBSTITUTE(SUBSTITUTE(SUBSTITUTE(SUBSTITUTE(SUBSTITUTE(SUBSTITUTE(SUBSTITUTE(SUBSTITUTE(SUBSTITUTE(INDEX(Templates!$C$2:$C$5,P187),"{contact}",IF(E187="","there",E187)),"{client}",B187),"{invoice}",A187),"{amount}",TEXT(G187,"#,##0.00")),"{currency}",H187),"{due_date}",TEXT(I187,"d mmm yyyy")),"{days_overdue}",MAX(0,L187)),"{sender}",Settings!$B$2),"{business}",Settings!$B$3))</f>
        <v/>
      </c>
      <c r="O187" s="0" t="str">
        <f aca="false">IF(OR(C187="",C187="Call them"),"",SUBSTITUTE(SUBSTITUTE(SUBSTITUTE(SUBSTITUTE(SUBSTITUTE(SUBSTITUTE(SUBSTITUTE(SUBSTITUTE(SUBSTITUTE(INDEX(Templates!$D$2:$D$5,P187),"{contact}",IF(E187="","there",E187)),"{client}",B187),"{invoice}",A187),"{amount}",TEXT(G187,"#,##0.00")),"{currency}",H187),"{due_date}",TEXT(I187,"d mmm yyyy")),"{days_overdue}",MAX(0,L187)),"{sender}",Settings!$B$2),"{business}",Settings!$B$3))</f>
        <v/>
      </c>
      <c r="P187" s="19" t="n">
        <f aca="false">IF(OR(A187="",J187&lt;&gt;"Unpaid",I187=""),0,IF(L187&gt;=Settings!$B$8,4,IF(L187&gt;=Settings!$B$7,3,IF(L187&gt;=0,2,IF(L187&gt;=-Settings!$B$6,1,0)))))</f>
        <v>0</v>
      </c>
    </row>
    <row r="188" customFormat="false" ht="15" hidden="false" customHeight="false" outlineLevel="0" collapsed="false">
      <c r="A188" s="17"/>
      <c r="B188" s="17"/>
      <c r="C188" s="13" t="str">
        <f aca="false">IF(P188=0,"",IF(P188&gt;IFERROR(MATCH(K188,Templates!$A$2:$A$5,0),0),INDEX(Templates!$A$2:$A$5,P188),IF(AND(P188=4,L188&gt;=Settings!$B$8+7),"Call them","")))</f>
        <v/>
      </c>
      <c r="D188" s="14" t="str">
        <f aca="false">IF(N188="","",HYPERLINK(IF(Settings!$B$4="Gmail","https://mail.google.com/mail/?"&amp;IF(Settings!$B$5="","","authuser="&amp;_xlfn.ENCODEURL(Settings!$B$5)&amp;"&amp;")&amp;"view=cm&amp;fs=1&amp;to="&amp;_xlfn.ENCODEURL(F188)&amp;"&amp;su="&amp;_xlfn.ENCODEURL(N188)&amp;"&amp;body="&amp;_xlfn.ENCODEURL(O188),"mailto:"&amp;F188&amp;"?subject="&amp;_xlfn.ENCODEURL(N188)&amp;"&amp;body="&amp;_xlfn.ENCODEURL(O188)),"Write email"))</f>
        <v/>
      </c>
      <c r="E188" s="17"/>
      <c r="F188" s="17"/>
      <c r="G188" s="20"/>
      <c r="H188" s="17"/>
      <c r="I188" s="21"/>
      <c r="J188" s="17"/>
      <c r="K188" s="17"/>
      <c r="L188" s="18" t="str">
        <f aca="true">IF(OR(I188="",J188&lt;&gt;"Unpaid"),"",TODAY()-I188)</f>
        <v/>
      </c>
      <c r="M188" s="17"/>
      <c r="N188" s="0" t="str">
        <f aca="false">IF(OR(C188="",C188="Call them"),"",SUBSTITUTE(SUBSTITUTE(SUBSTITUTE(SUBSTITUTE(SUBSTITUTE(SUBSTITUTE(SUBSTITUTE(SUBSTITUTE(SUBSTITUTE(INDEX(Templates!$C$2:$C$5,P188),"{contact}",IF(E188="","there",E188)),"{client}",B188),"{invoice}",A188),"{amount}",TEXT(G188,"#,##0.00")),"{currency}",H188),"{due_date}",TEXT(I188,"d mmm yyyy")),"{days_overdue}",MAX(0,L188)),"{sender}",Settings!$B$2),"{business}",Settings!$B$3))</f>
        <v/>
      </c>
      <c r="O188" s="0" t="str">
        <f aca="false">IF(OR(C188="",C188="Call them"),"",SUBSTITUTE(SUBSTITUTE(SUBSTITUTE(SUBSTITUTE(SUBSTITUTE(SUBSTITUTE(SUBSTITUTE(SUBSTITUTE(SUBSTITUTE(INDEX(Templates!$D$2:$D$5,P188),"{contact}",IF(E188="","there",E188)),"{client}",B188),"{invoice}",A188),"{amount}",TEXT(G188,"#,##0.00")),"{currency}",H188),"{due_date}",TEXT(I188,"d mmm yyyy")),"{days_overdue}",MAX(0,L188)),"{sender}",Settings!$B$2),"{business}",Settings!$B$3))</f>
        <v/>
      </c>
      <c r="P188" s="19" t="n">
        <f aca="false">IF(OR(A188="",J188&lt;&gt;"Unpaid",I188=""),0,IF(L188&gt;=Settings!$B$8,4,IF(L188&gt;=Settings!$B$7,3,IF(L188&gt;=0,2,IF(L188&gt;=-Settings!$B$6,1,0)))))</f>
        <v>0</v>
      </c>
    </row>
    <row r="189" customFormat="false" ht="15" hidden="false" customHeight="false" outlineLevel="0" collapsed="false">
      <c r="A189" s="17"/>
      <c r="B189" s="17"/>
      <c r="C189" s="13" t="str">
        <f aca="false">IF(P189=0,"",IF(P189&gt;IFERROR(MATCH(K189,Templates!$A$2:$A$5,0),0),INDEX(Templates!$A$2:$A$5,P189),IF(AND(P189=4,L189&gt;=Settings!$B$8+7),"Call them","")))</f>
        <v/>
      </c>
      <c r="D189" s="14" t="str">
        <f aca="false">IF(N189="","",HYPERLINK(IF(Settings!$B$4="Gmail","https://mail.google.com/mail/?"&amp;IF(Settings!$B$5="","","authuser="&amp;_xlfn.ENCODEURL(Settings!$B$5)&amp;"&amp;")&amp;"view=cm&amp;fs=1&amp;to="&amp;_xlfn.ENCODEURL(F189)&amp;"&amp;su="&amp;_xlfn.ENCODEURL(N189)&amp;"&amp;body="&amp;_xlfn.ENCODEURL(O189),"mailto:"&amp;F189&amp;"?subject="&amp;_xlfn.ENCODEURL(N189)&amp;"&amp;body="&amp;_xlfn.ENCODEURL(O189)),"Write email"))</f>
        <v/>
      </c>
      <c r="E189" s="17"/>
      <c r="F189" s="17"/>
      <c r="G189" s="20"/>
      <c r="H189" s="17"/>
      <c r="I189" s="21"/>
      <c r="J189" s="17"/>
      <c r="K189" s="17"/>
      <c r="L189" s="18" t="str">
        <f aca="true">IF(OR(I189="",J189&lt;&gt;"Unpaid"),"",TODAY()-I189)</f>
        <v/>
      </c>
      <c r="M189" s="17"/>
      <c r="N189" s="0" t="str">
        <f aca="false">IF(OR(C189="",C189="Call them"),"",SUBSTITUTE(SUBSTITUTE(SUBSTITUTE(SUBSTITUTE(SUBSTITUTE(SUBSTITUTE(SUBSTITUTE(SUBSTITUTE(SUBSTITUTE(INDEX(Templates!$C$2:$C$5,P189),"{contact}",IF(E189="","there",E189)),"{client}",B189),"{invoice}",A189),"{amount}",TEXT(G189,"#,##0.00")),"{currency}",H189),"{due_date}",TEXT(I189,"d mmm yyyy")),"{days_overdue}",MAX(0,L189)),"{sender}",Settings!$B$2),"{business}",Settings!$B$3))</f>
        <v/>
      </c>
      <c r="O189" s="0" t="str">
        <f aca="false">IF(OR(C189="",C189="Call them"),"",SUBSTITUTE(SUBSTITUTE(SUBSTITUTE(SUBSTITUTE(SUBSTITUTE(SUBSTITUTE(SUBSTITUTE(SUBSTITUTE(SUBSTITUTE(INDEX(Templates!$D$2:$D$5,P189),"{contact}",IF(E189="","there",E189)),"{client}",B189),"{invoice}",A189),"{amount}",TEXT(G189,"#,##0.00")),"{currency}",H189),"{due_date}",TEXT(I189,"d mmm yyyy")),"{days_overdue}",MAX(0,L189)),"{sender}",Settings!$B$2),"{business}",Settings!$B$3))</f>
        <v/>
      </c>
      <c r="P189" s="19" t="n">
        <f aca="false">IF(OR(A189="",J189&lt;&gt;"Unpaid",I189=""),0,IF(L189&gt;=Settings!$B$8,4,IF(L189&gt;=Settings!$B$7,3,IF(L189&gt;=0,2,IF(L189&gt;=-Settings!$B$6,1,0)))))</f>
        <v>0</v>
      </c>
    </row>
    <row r="190" customFormat="false" ht="15" hidden="false" customHeight="false" outlineLevel="0" collapsed="false">
      <c r="A190" s="17"/>
      <c r="B190" s="17"/>
      <c r="C190" s="13" t="str">
        <f aca="false">IF(P190=0,"",IF(P190&gt;IFERROR(MATCH(K190,Templates!$A$2:$A$5,0),0),INDEX(Templates!$A$2:$A$5,P190),IF(AND(P190=4,L190&gt;=Settings!$B$8+7),"Call them","")))</f>
        <v/>
      </c>
      <c r="D190" s="14" t="str">
        <f aca="false">IF(N190="","",HYPERLINK(IF(Settings!$B$4="Gmail","https://mail.google.com/mail/?"&amp;IF(Settings!$B$5="","","authuser="&amp;_xlfn.ENCODEURL(Settings!$B$5)&amp;"&amp;")&amp;"view=cm&amp;fs=1&amp;to="&amp;_xlfn.ENCODEURL(F190)&amp;"&amp;su="&amp;_xlfn.ENCODEURL(N190)&amp;"&amp;body="&amp;_xlfn.ENCODEURL(O190),"mailto:"&amp;F190&amp;"?subject="&amp;_xlfn.ENCODEURL(N190)&amp;"&amp;body="&amp;_xlfn.ENCODEURL(O190)),"Write email"))</f>
        <v/>
      </c>
      <c r="E190" s="17"/>
      <c r="F190" s="17"/>
      <c r="G190" s="20"/>
      <c r="H190" s="17"/>
      <c r="I190" s="21"/>
      <c r="J190" s="17"/>
      <c r="K190" s="17"/>
      <c r="L190" s="18" t="str">
        <f aca="true">IF(OR(I190="",J190&lt;&gt;"Unpaid"),"",TODAY()-I190)</f>
        <v/>
      </c>
      <c r="M190" s="17"/>
      <c r="N190" s="0" t="str">
        <f aca="false">IF(OR(C190="",C190="Call them"),"",SUBSTITUTE(SUBSTITUTE(SUBSTITUTE(SUBSTITUTE(SUBSTITUTE(SUBSTITUTE(SUBSTITUTE(SUBSTITUTE(SUBSTITUTE(INDEX(Templates!$C$2:$C$5,P190),"{contact}",IF(E190="","there",E190)),"{client}",B190),"{invoice}",A190),"{amount}",TEXT(G190,"#,##0.00")),"{currency}",H190),"{due_date}",TEXT(I190,"d mmm yyyy")),"{days_overdue}",MAX(0,L190)),"{sender}",Settings!$B$2),"{business}",Settings!$B$3))</f>
        <v/>
      </c>
      <c r="O190" s="0" t="str">
        <f aca="false">IF(OR(C190="",C190="Call them"),"",SUBSTITUTE(SUBSTITUTE(SUBSTITUTE(SUBSTITUTE(SUBSTITUTE(SUBSTITUTE(SUBSTITUTE(SUBSTITUTE(SUBSTITUTE(INDEX(Templates!$D$2:$D$5,P190),"{contact}",IF(E190="","there",E190)),"{client}",B190),"{invoice}",A190),"{amount}",TEXT(G190,"#,##0.00")),"{currency}",H190),"{due_date}",TEXT(I190,"d mmm yyyy")),"{days_overdue}",MAX(0,L190)),"{sender}",Settings!$B$2),"{business}",Settings!$B$3))</f>
        <v/>
      </c>
      <c r="P190" s="19" t="n">
        <f aca="false">IF(OR(A190="",J190&lt;&gt;"Unpaid",I190=""),0,IF(L190&gt;=Settings!$B$8,4,IF(L190&gt;=Settings!$B$7,3,IF(L190&gt;=0,2,IF(L190&gt;=-Settings!$B$6,1,0)))))</f>
        <v>0</v>
      </c>
    </row>
    <row r="191" customFormat="false" ht="15" hidden="false" customHeight="false" outlineLevel="0" collapsed="false">
      <c r="A191" s="17"/>
      <c r="B191" s="17"/>
      <c r="C191" s="13" t="str">
        <f aca="false">IF(P191=0,"",IF(P191&gt;IFERROR(MATCH(K191,Templates!$A$2:$A$5,0),0),INDEX(Templates!$A$2:$A$5,P191),IF(AND(P191=4,L191&gt;=Settings!$B$8+7),"Call them","")))</f>
        <v/>
      </c>
      <c r="D191" s="14" t="str">
        <f aca="false">IF(N191="","",HYPERLINK(IF(Settings!$B$4="Gmail","https://mail.google.com/mail/?"&amp;IF(Settings!$B$5="","","authuser="&amp;_xlfn.ENCODEURL(Settings!$B$5)&amp;"&amp;")&amp;"view=cm&amp;fs=1&amp;to="&amp;_xlfn.ENCODEURL(F191)&amp;"&amp;su="&amp;_xlfn.ENCODEURL(N191)&amp;"&amp;body="&amp;_xlfn.ENCODEURL(O191),"mailto:"&amp;F191&amp;"?subject="&amp;_xlfn.ENCODEURL(N191)&amp;"&amp;body="&amp;_xlfn.ENCODEURL(O191)),"Write email"))</f>
        <v/>
      </c>
      <c r="E191" s="17"/>
      <c r="F191" s="17"/>
      <c r="G191" s="20"/>
      <c r="H191" s="17"/>
      <c r="I191" s="21"/>
      <c r="J191" s="17"/>
      <c r="K191" s="17"/>
      <c r="L191" s="18" t="str">
        <f aca="true">IF(OR(I191="",J191&lt;&gt;"Unpaid"),"",TODAY()-I191)</f>
        <v/>
      </c>
      <c r="M191" s="17"/>
      <c r="N191" s="0" t="str">
        <f aca="false">IF(OR(C191="",C191="Call them"),"",SUBSTITUTE(SUBSTITUTE(SUBSTITUTE(SUBSTITUTE(SUBSTITUTE(SUBSTITUTE(SUBSTITUTE(SUBSTITUTE(SUBSTITUTE(INDEX(Templates!$C$2:$C$5,P191),"{contact}",IF(E191="","there",E191)),"{client}",B191),"{invoice}",A191),"{amount}",TEXT(G191,"#,##0.00")),"{currency}",H191),"{due_date}",TEXT(I191,"d mmm yyyy")),"{days_overdue}",MAX(0,L191)),"{sender}",Settings!$B$2),"{business}",Settings!$B$3))</f>
        <v/>
      </c>
      <c r="O191" s="0" t="str">
        <f aca="false">IF(OR(C191="",C191="Call them"),"",SUBSTITUTE(SUBSTITUTE(SUBSTITUTE(SUBSTITUTE(SUBSTITUTE(SUBSTITUTE(SUBSTITUTE(SUBSTITUTE(SUBSTITUTE(INDEX(Templates!$D$2:$D$5,P191),"{contact}",IF(E191="","there",E191)),"{client}",B191),"{invoice}",A191),"{amount}",TEXT(G191,"#,##0.00")),"{currency}",H191),"{due_date}",TEXT(I191,"d mmm yyyy")),"{days_overdue}",MAX(0,L191)),"{sender}",Settings!$B$2),"{business}",Settings!$B$3))</f>
        <v/>
      </c>
      <c r="P191" s="19" t="n">
        <f aca="false">IF(OR(A191="",J191&lt;&gt;"Unpaid",I191=""),0,IF(L191&gt;=Settings!$B$8,4,IF(L191&gt;=Settings!$B$7,3,IF(L191&gt;=0,2,IF(L191&gt;=-Settings!$B$6,1,0)))))</f>
        <v>0</v>
      </c>
    </row>
    <row r="192" customFormat="false" ht="15" hidden="false" customHeight="false" outlineLevel="0" collapsed="false">
      <c r="A192" s="17"/>
      <c r="B192" s="17"/>
      <c r="C192" s="13" t="str">
        <f aca="false">IF(P192=0,"",IF(P192&gt;IFERROR(MATCH(K192,Templates!$A$2:$A$5,0),0),INDEX(Templates!$A$2:$A$5,P192),IF(AND(P192=4,L192&gt;=Settings!$B$8+7),"Call them","")))</f>
        <v/>
      </c>
      <c r="D192" s="14" t="str">
        <f aca="false">IF(N192="","",HYPERLINK(IF(Settings!$B$4="Gmail","https://mail.google.com/mail/?"&amp;IF(Settings!$B$5="","","authuser="&amp;_xlfn.ENCODEURL(Settings!$B$5)&amp;"&amp;")&amp;"view=cm&amp;fs=1&amp;to="&amp;_xlfn.ENCODEURL(F192)&amp;"&amp;su="&amp;_xlfn.ENCODEURL(N192)&amp;"&amp;body="&amp;_xlfn.ENCODEURL(O192),"mailto:"&amp;F192&amp;"?subject="&amp;_xlfn.ENCODEURL(N192)&amp;"&amp;body="&amp;_xlfn.ENCODEURL(O192)),"Write email"))</f>
        <v/>
      </c>
      <c r="E192" s="17"/>
      <c r="F192" s="17"/>
      <c r="G192" s="20"/>
      <c r="H192" s="17"/>
      <c r="I192" s="21"/>
      <c r="J192" s="17"/>
      <c r="K192" s="17"/>
      <c r="L192" s="18" t="str">
        <f aca="true">IF(OR(I192="",J192&lt;&gt;"Unpaid"),"",TODAY()-I192)</f>
        <v/>
      </c>
      <c r="M192" s="17"/>
      <c r="N192" s="0" t="str">
        <f aca="false">IF(OR(C192="",C192="Call them"),"",SUBSTITUTE(SUBSTITUTE(SUBSTITUTE(SUBSTITUTE(SUBSTITUTE(SUBSTITUTE(SUBSTITUTE(SUBSTITUTE(SUBSTITUTE(INDEX(Templates!$C$2:$C$5,P192),"{contact}",IF(E192="","there",E192)),"{client}",B192),"{invoice}",A192),"{amount}",TEXT(G192,"#,##0.00")),"{currency}",H192),"{due_date}",TEXT(I192,"d mmm yyyy")),"{days_overdue}",MAX(0,L192)),"{sender}",Settings!$B$2),"{business}",Settings!$B$3))</f>
        <v/>
      </c>
      <c r="O192" s="0" t="str">
        <f aca="false">IF(OR(C192="",C192="Call them"),"",SUBSTITUTE(SUBSTITUTE(SUBSTITUTE(SUBSTITUTE(SUBSTITUTE(SUBSTITUTE(SUBSTITUTE(SUBSTITUTE(SUBSTITUTE(INDEX(Templates!$D$2:$D$5,P192),"{contact}",IF(E192="","there",E192)),"{client}",B192),"{invoice}",A192),"{amount}",TEXT(G192,"#,##0.00")),"{currency}",H192),"{due_date}",TEXT(I192,"d mmm yyyy")),"{days_overdue}",MAX(0,L192)),"{sender}",Settings!$B$2),"{business}",Settings!$B$3))</f>
        <v/>
      </c>
      <c r="P192" s="19" t="n">
        <f aca="false">IF(OR(A192="",J192&lt;&gt;"Unpaid",I192=""),0,IF(L192&gt;=Settings!$B$8,4,IF(L192&gt;=Settings!$B$7,3,IF(L192&gt;=0,2,IF(L192&gt;=-Settings!$B$6,1,0)))))</f>
        <v>0</v>
      </c>
    </row>
    <row r="193" customFormat="false" ht="15" hidden="false" customHeight="false" outlineLevel="0" collapsed="false">
      <c r="A193" s="17"/>
      <c r="B193" s="17"/>
      <c r="C193" s="13" t="str">
        <f aca="false">IF(P193=0,"",IF(P193&gt;IFERROR(MATCH(K193,Templates!$A$2:$A$5,0),0),INDEX(Templates!$A$2:$A$5,P193),IF(AND(P193=4,L193&gt;=Settings!$B$8+7),"Call them","")))</f>
        <v/>
      </c>
      <c r="D193" s="14" t="str">
        <f aca="false">IF(N193="","",HYPERLINK(IF(Settings!$B$4="Gmail","https://mail.google.com/mail/?"&amp;IF(Settings!$B$5="","","authuser="&amp;_xlfn.ENCODEURL(Settings!$B$5)&amp;"&amp;")&amp;"view=cm&amp;fs=1&amp;to="&amp;_xlfn.ENCODEURL(F193)&amp;"&amp;su="&amp;_xlfn.ENCODEURL(N193)&amp;"&amp;body="&amp;_xlfn.ENCODEURL(O193),"mailto:"&amp;F193&amp;"?subject="&amp;_xlfn.ENCODEURL(N193)&amp;"&amp;body="&amp;_xlfn.ENCODEURL(O193)),"Write email"))</f>
        <v/>
      </c>
      <c r="E193" s="17"/>
      <c r="F193" s="17"/>
      <c r="G193" s="20"/>
      <c r="H193" s="17"/>
      <c r="I193" s="21"/>
      <c r="J193" s="17"/>
      <c r="K193" s="17"/>
      <c r="L193" s="18" t="str">
        <f aca="true">IF(OR(I193="",J193&lt;&gt;"Unpaid"),"",TODAY()-I193)</f>
        <v/>
      </c>
      <c r="M193" s="17"/>
      <c r="N193" s="0" t="str">
        <f aca="false">IF(OR(C193="",C193="Call them"),"",SUBSTITUTE(SUBSTITUTE(SUBSTITUTE(SUBSTITUTE(SUBSTITUTE(SUBSTITUTE(SUBSTITUTE(SUBSTITUTE(SUBSTITUTE(INDEX(Templates!$C$2:$C$5,P193),"{contact}",IF(E193="","there",E193)),"{client}",B193),"{invoice}",A193),"{amount}",TEXT(G193,"#,##0.00")),"{currency}",H193),"{due_date}",TEXT(I193,"d mmm yyyy")),"{days_overdue}",MAX(0,L193)),"{sender}",Settings!$B$2),"{business}",Settings!$B$3))</f>
        <v/>
      </c>
      <c r="O193" s="0" t="str">
        <f aca="false">IF(OR(C193="",C193="Call them"),"",SUBSTITUTE(SUBSTITUTE(SUBSTITUTE(SUBSTITUTE(SUBSTITUTE(SUBSTITUTE(SUBSTITUTE(SUBSTITUTE(SUBSTITUTE(INDEX(Templates!$D$2:$D$5,P193),"{contact}",IF(E193="","there",E193)),"{client}",B193),"{invoice}",A193),"{amount}",TEXT(G193,"#,##0.00")),"{currency}",H193),"{due_date}",TEXT(I193,"d mmm yyyy")),"{days_overdue}",MAX(0,L193)),"{sender}",Settings!$B$2),"{business}",Settings!$B$3))</f>
        <v/>
      </c>
      <c r="P193" s="19" t="n">
        <f aca="false">IF(OR(A193="",J193&lt;&gt;"Unpaid",I193=""),0,IF(L193&gt;=Settings!$B$8,4,IF(L193&gt;=Settings!$B$7,3,IF(L193&gt;=0,2,IF(L193&gt;=-Settings!$B$6,1,0)))))</f>
        <v>0</v>
      </c>
    </row>
    <row r="194" customFormat="false" ht="15" hidden="false" customHeight="false" outlineLevel="0" collapsed="false">
      <c r="A194" s="17"/>
      <c r="B194" s="17"/>
      <c r="C194" s="13" t="str">
        <f aca="false">IF(P194=0,"",IF(P194&gt;IFERROR(MATCH(K194,Templates!$A$2:$A$5,0),0),INDEX(Templates!$A$2:$A$5,P194),IF(AND(P194=4,L194&gt;=Settings!$B$8+7),"Call them","")))</f>
        <v/>
      </c>
      <c r="D194" s="14" t="str">
        <f aca="false">IF(N194="","",HYPERLINK(IF(Settings!$B$4="Gmail","https://mail.google.com/mail/?"&amp;IF(Settings!$B$5="","","authuser="&amp;_xlfn.ENCODEURL(Settings!$B$5)&amp;"&amp;")&amp;"view=cm&amp;fs=1&amp;to="&amp;_xlfn.ENCODEURL(F194)&amp;"&amp;su="&amp;_xlfn.ENCODEURL(N194)&amp;"&amp;body="&amp;_xlfn.ENCODEURL(O194),"mailto:"&amp;F194&amp;"?subject="&amp;_xlfn.ENCODEURL(N194)&amp;"&amp;body="&amp;_xlfn.ENCODEURL(O194)),"Write email"))</f>
        <v/>
      </c>
      <c r="E194" s="17"/>
      <c r="F194" s="17"/>
      <c r="G194" s="20"/>
      <c r="H194" s="17"/>
      <c r="I194" s="21"/>
      <c r="J194" s="17"/>
      <c r="K194" s="17"/>
      <c r="L194" s="18" t="str">
        <f aca="true">IF(OR(I194="",J194&lt;&gt;"Unpaid"),"",TODAY()-I194)</f>
        <v/>
      </c>
      <c r="M194" s="17"/>
      <c r="N194" s="0" t="str">
        <f aca="false">IF(OR(C194="",C194="Call them"),"",SUBSTITUTE(SUBSTITUTE(SUBSTITUTE(SUBSTITUTE(SUBSTITUTE(SUBSTITUTE(SUBSTITUTE(SUBSTITUTE(SUBSTITUTE(INDEX(Templates!$C$2:$C$5,P194),"{contact}",IF(E194="","there",E194)),"{client}",B194),"{invoice}",A194),"{amount}",TEXT(G194,"#,##0.00")),"{currency}",H194),"{due_date}",TEXT(I194,"d mmm yyyy")),"{days_overdue}",MAX(0,L194)),"{sender}",Settings!$B$2),"{business}",Settings!$B$3))</f>
        <v/>
      </c>
      <c r="O194" s="0" t="str">
        <f aca="false">IF(OR(C194="",C194="Call them"),"",SUBSTITUTE(SUBSTITUTE(SUBSTITUTE(SUBSTITUTE(SUBSTITUTE(SUBSTITUTE(SUBSTITUTE(SUBSTITUTE(SUBSTITUTE(INDEX(Templates!$D$2:$D$5,P194),"{contact}",IF(E194="","there",E194)),"{client}",B194),"{invoice}",A194),"{amount}",TEXT(G194,"#,##0.00")),"{currency}",H194),"{due_date}",TEXT(I194,"d mmm yyyy")),"{days_overdue}",MAX(0,L194)),"{sender}",Settings!$B$2),"{business}",Settings!$B$3))</f>
        <v/>
      </c>
      <c r="P194" s="19" t="n">
        <f aca="false">IF(OR(A194="",J194&lt;&gt;"Unpaid",I194=""),0,IF(L194&gt;=Settings!$B$8,4,IF(L194&gt;=Settings!$B$7,3,IF(L194&gt;=0,2,IF(L194&gt;=-Settings!$B$6,1,0)))))</f>
        <v>0</v>
      </c>
    </row>
    <row r="195" customFormat="false" ht="15" hidden="false" customHeight="false" outlineLevel="0" collapsed="false">
      <c r="A195" s="17"/>
      <c r="B195" s="17"/>
      <c r="C195" s="13" t="str">
        <f aca="false">IF(P195=0,"",IF(P195&gt;IFERROR(MATCH(K195,Templates!$A$2:$A$5,0),0),INDEX(Templates!$A$2:$A$5,P195),IF(AND(P195=4,L195&gt;=Settings!$B$8+7),"Call them","")))</f>
        <v/>
      </c>
      <c r="D195" s="14" t="str">
        <f aca="false">IF(N195="","",HYPERLINK(IF(Settings!$B$4="Gmail","https://mail.google.com/mail/?"&amp;IF(Settings!$B$5="","","authuser="&amp;_xlfn.ENCODEURL(Settings!$B$5)&amp;"&amp;")&amp;"view=cm&amp;fs=1&amp;to="&amp;_xlfn.ENCODEURL(F195)&amp;"&amp;su="&amp;_xlfn.ENCODEURL(N195)&amp;"&amp;body="&amp;_xlfn.ENCODEURL(O195),"mailto:"&amp;F195&amp;"?subject="&amp;_xlfn.ENCODEURL(N195)&amp;"&amp;body="&amp;_xlfn.ENCODEURL(O195)),"Write email"))</f>
        <v/>
      </c>
      <c r="E195" s="17"/>
      <c r="F195" s="17"/>
      <c r="G195" s="20"/>
      <c r="H195" s="17"/>
      <c r="I195" s="21"/>
      <c r="J195" s="17"/>
      <c r="K195" s="17"/>
      <c r="L195" s="18" t="str">
        <f aca="true">IF(OR(I195="",J195&lt;&gt;"Unpaid"),"",TODAY()-I195)</f>
        <v/>
      </c>
      <c r="M195" s="17"/>
      <c r="N195" s="0" t="str">
        <f aca="false">IF(OR(C195="",C195="Call them"),"",SUBSTITUTE(SUBSTITUTE(SUBSTITUTE(SUBSTITUTE(SUBSTITUTE(SUBSTITUTE(SUBSTITUTE(SUBSTITUTE(SUBSTITUTE(INDEX(Templates!$C$2:$C$5,P195),"{contact}",IF(E195="","there",E195)),"{client}",B195),"{invoice}",A195),"{amount}",TEXT(G195,"#,##0.00")),"{currency}",H195),"{due_date}",TEXT(I195,"d mmm yyyy")),"{days_overdue}",MAX(0,L195)),"{sender}",Settings!$B$2),"{business}",Settings!$B$3))</f>
        <v/>
      </c>
      <c r="O195" s="0" t="str">
        <f aca="false">IF(OR(C195="",C195="Call them"),"",SUBSTITUTE(SUBSTITUTE(SUBSTITUTE(SUBSTITUTE(SUBSTITUTE(SUBSTITUTE(SUBSTITUTE(SUBSTITUTE(SUBSTITUTE(INDEX(Templates!$D$2:$D$5,P195),"{contact}",IF(E195="","there",E195)),"{client}",B195),"{invoice}",A195),"{amount}",TEXT(G195,"#,##0.00")),"{currency}",H195),"{due_date}",TEXT(I195,"d mmm yyyy")),"{days_overdue}",MAX(0,L195)),"{sender}",Settings!$B$2),"{business}",Settings!$B$3))</f>
        <v/>
      </c>
      <c r="P195" s="19" t="n">
        <f aca="false">IF(OR(A195="",J195&lt;&gt;"Unpaid",I195=""),0,IF(L195&gt;=Settings!$B$8,4,IF(L195&gt;=Settings!$B$7,3,IF(L195&gt;=0,2,IF(L195&gt;=-Settings!$B$6,1,0)))))</f>
        <v>0</v>
      </c>
    </row>
    <row r="196" customFormat="false" ht="15" hidden="false" customHeight="false" outlineLevel="0" collapsed="false">
      <c r="A196" s="17"/>
      <c r="B196" s="17"/>
      <c r="C196" s="13" t="str">
        <f aca="false">IF(P196=0,"",IF(P196&gt;IFERROR(MATCH(K196,Templates!$A$2:$A$5,0),0),INDEX(Templates!$A$2:$A$5,P196),IF(AND(P196=4,L196&gt;=Settings!$B$8+7),"Call them","")))</f>
        <v/>
      </c>
      <c r="D196" s="14" t="str">
        <f aca="false">IF(N196="","",HYPERLINK(IF(Settings!$B$4="Gmail","https://mail.google.com/mail/?"&amp;IF(Settings!$B$5="","","authuser="&amp;_xlfn.ENCODEURL(Settings!$B$5)&amp;"&amp;")&amp;"view=cm&amp;fs=1&amp;to="&amp;_xlfn.ENCODEURL(F196)&amp;"&amp;su="&amp;_xlfn.ENCODEURL(N196)&amp;"&amp;body="&amp;_xlfn.ENCODEURL(O196),"mailto:"&amp;F196&amp;"?subject="&amp;_xlfn.ENCODEURL(N196)&amp;"&amp;body="&amp;_xlfn.ENCODEURL(O196)),"Write email"))</f>
        <v/>
      </c>
      <c r="E196" s="17"/>
      <c r="F196" s="17"/>
      <c r="G196" s="20"/>
      <c r="H196" s="17"/>
      <c r="I196" s="21"/>
      <c r="J196" s="17"/>
      <c r="K196" s="17"/>
      <c r="L196" s="18" t="str">
        <f aca="true">IF(OR(I196="",J196&lt;&gt;"Unpaid"),"",TODAY()-I196)</f>
        <v/>
      </c>
      <c r="M196" s="17"/>
      <c r="N196" s="0" t="str">
        <f aca="false">IF(OR(C196="",C196="Call them"),"",SUBSTITUTE(SUBSTITUTE(SUBSTITUTE(SUBSTITUTE(SUBSTITUTE(SUBSTITUTE(SUBSTITUTE(SUBSTITUTE(SUBSTITUTE(INDEX(Templates!$C$2:$C$5,P196),"{contact}",IF(E196="","there",E196)),"{client}",B196),"{invoice}",A196),"{amount}",TEXT(G196,"#,##0.00")),"{currency}",H196),"{due_date}",TEXT(I196,"d mmm yyyy")),"{days_overdue}",MAX(0,L196)),"{sender}",Settings!$B$2),"{business}",Settings!$B$3))</f>
        <v/>
      </c>
      <c r="O196" s="0" t="str">
        <f aca="false">IF(OR(C196="",C196="Call them"),"",SUBSTITUTE(SUBSTITUTE(SUBSTITUTE(SUBSTITUTE(SUBSTITUTE(SUBSTITUTE(SUBSTITUTE(SUBSTITUTE(SUBSTITUTE(INDEX(Templates!$D$2:$D$5,P196),"{contact}",IF(E196="","there",E196)),"{client}",B196),"{invoice}",A196),"{amount}",TEXT(G196,"#,##0.00")),"{currency}",H196),"{due_date}",TEXT(I196,"d mmm yyyy")),"{days_overdue}",MAX(0,L196)),"{sender}",Settings!$B$2),"{business}",Settings!$B$3))</f>
        <v/>
      </c>
      <c r="P196" s="19" t="n">
        <f aca="false">IF(OR(A196="",J196&lt;&gt;"Unpaid",I196=""),0,IF(L196&gt;=Settings!$B$8,4,IF(L196&gt;=Settings!$B$7,3,IF(L196&gt;=0,2,IF(L196&gt;=-Settings!$B$6,1,0)))))</f>
        <v>0</v>
      </c>
    </row>
    <row r="197" customFormat="false" ht="15" hidden="false" customHeight="false" outlineLevel="0" collapsed="false">
      <c r="A197" s="17"/>
      <c r="B197" s="17"/>
      <c r="C197" s="13" t="str">
        <f aca="false">IF(P197=0,"",IF(P197&gt;IFERROR(MATCH(K197,Templates!$A$2:$A$5,0),0),INDEX(Templates!$A$2:$A$5,P197),IF(AND(P197=4,L197&gt;=Settings!$B$8+7),"Call them","")))</f>
        <v/>
      </c>
      <c r="D197" s="14" t="str">
        <f aca="false">IF(N197="","",HYPERLINK(IF(Settings!$B$4="Gmail","https://mail.google.com/mail/?"&amp;IF(Settings!$B$5="","","authuser="&amp;_xlfn.ENCODEURL(Settings!$B$5)&amp;"&amp;")&amp;"view=cm&amp;fs=1&amp;to="&amp;_xlfn.ENCODEURL(F197)&amp;"&amp;su="&amp;_xlfn.ENCODEURL(N197)&amp;"&amp;body="&amp;_xlfn.ENCODEURL(O197),"mailto:"&amp;F197&amp;"?subject="&amp;_xlfn.ENCODEURL(N197)&amp;"&amp;body="&amp;_xlfn.ENCODEURL(O197)),"Write email"))</f>
        <v/>
      </c>
      <c r="E197" s="17"/>
      <c r="F197" s="17"/>
      <c r="G197" s="20"/>
      <c r="H197" s="17"/>
      <c r="I197" s="21"/>
      <c r="J197" s="17"/>
      <c r="K197" s="17"/>
      <c r="L197" s="18" t="str">
        <f aca="true">IF(OR(I197="",J197&lt;&gt;"Unpaid"),"",TODAY()-I197)</f>
        <v/>
      </c>
      <c r="M197" s="17"/>
      <c r="N197" s="0" t="str">
        <f aca="false">IF(OR(C197="",C197="Call them"),"",SUBSTITUTE(SUBSTITUTE(SUBSTITUTE(SUBSTITUTE(SUBSTITUTE(SUBSTITUTE(SUBSTITUTE(SUBSTITUTE(SUBSTITUTE(INDEX(Templates!$C$2:$C$5,P197),"{contact}",IF(E197="","there",E197)),"{client}",B197),"{invoice}",A197),"{amount}",TEXT(G197,"#,##0.00")),"{currency}",H197),"{due_date}",TEXT(I197,"d mmm yyyy")),"{days_overdue}",MAX(0,L197)),"{sender}",Settings!$B$2),"{business}",Settings!$B$3))</f>
        <v/>
      </c>
      <c r="O197" s="0" t="str">
        <f aca="false">IF(OR(C197="",C197="Call them"),"",SUBSTITUTE(SUBSTITUTE(SUBSTITUTE(SUBSTITUTE(SUBSTITUTE(SUBSTITUTE(SUBSTITUTE(SUBSTITUTE(SUBSTITUTE(INDEX(Templates!$D$2:$D$5,P197),"{contact}",IF(E197="","there",E197)),"{client}",B197),"{invoice}",A197),"{amount}",TEXT(G197,"#,##0.00")),"{currency}",H197),"{due_date}",TEXT(I197,"d mmm yyyy")),"{days_overdue}",MAX(0,L197)),"{sender}",Settings!$B$2),"{business}",Settings!$B$3))</f>
        <v/>
      </c>
      <c r="P197" s="19" t="n">
        <f aca="false">IF(OR(A197="",J197&lt;&gt;"Unpaid",I197=""),0,IF(L197&gt;=Settings!$B$8,4,IF(L197&gt;=Settings!$B$7,3,IF(L197&gt;=0,2,IF(L197&gt;=-Settings!$B$6,1,0)))))</f>
        <v>0</v>
      </c>
    </row>
    <row r="198" customFormat="false" ht="15" hidden="false" customHeight="false" outlineLevel="0" collapsed="false">
      <c r="A198" s="17"/>
      <c r="B198" s="17"/>
      <c r="C198" s="13" t="str">
        <f aca="false">IF(P198=0,"",IF(P198&gt;IFERROR(MATCH(K198,Templates!$A$2:$A$5,0),0),INDEX(Templates!$A$2:$A$5,P198),IF(AND(P198=4,L198&gt;=Settings!$B$8+7),"Call them","")))</f>
        <v/>
      </c>
      <c r="D198" s="14" t="str">
        <f aca="false">IF(N198="","",HYPERLINK(IF(Settings!$B$4="Gmail","https://mail.google.com/mail/?"&amp;IF(Settings!$B$5="","","authuser="&amp;_xlfn.ENCODEURL(Settings!$B$5)&amp;"&amp;")&amp;"view=cm&amp;fs=1&amp;to="&amp;_xlfn.ENCODEURL(F198)&amp;"&amp;su="&amp;_xlfn.ENCODEURL(N198)&amp;"&amp;body="&amp;_xlfn.ENCODEURL(O198),"mailto:"&amp;F198&amp;"?subject="&amp;_xlfn.ENCODEURL(N198)&amp;"&amp;body="&amp;_xlfn.ENCODEURL(O198)),"Write email"))</f>
        <v/>
      </c>
      <c r="E198" s="17"/>
      <c r="F198" s="17"/>
      <c r="G198" s="20"/>
      <c r="H198" s="17"/>
      <c r="I198" s="21"/>
      <c r="J198" s="17"/>
      <c r="K198" s="17"/>
      <c r="L198" s="18" t="str">
        <f aca="true">IF(OR(I198="",J198&lt;&gt;"Unpaid"),"",TODAY()-I198)</f>
        <v/>
      </c>
      <c r="M198" s="17"/>
      <c r="N198" s="0" t="str">
        <f aca="false">IF(OR(C198="",C198="Call them"),"",SUBSTITUTE(SUBSTITUTE(SUBSTITUTE(SUBSTITUTE(SUBSTITUTE(SUBSTITUTE(SUBSTITUTE(SUBSTITUTE(SUBSTITUTE(INDEX(Templates!$C$2:$C$5,P198),"{contact}",IF(E198="","there",E198)),"{client}",B198),"{invoice}",A198),"{amount}",TEXT(G198,"#,##0.00")),"{currency}",H198),"{due_date}",TEXT(I198,"d mmm yyyy")),"{days_overdue}",MAX(0,L198)),"{sender}",Settings!$B$2),"{business}",Settings!$B$3))</f>
        <v/>
      </c>
      <c r="O198" s="0" t="str">
        <f aca="false">IF(OR(C198="",C198="Call them"),"",SUBSTITUTE(SUBSTITUTE(SUBSTITUTE(SUBSTITUTE(SUBSTITUTE(SUBSTITUTE(SUBSTITUTE(SUBSTITUTE(SUBSTITUTE(INDEX(Templates!$D$2:$D$5,P198),"{contact}",IF(E198="","there",E198)),"{client}",B198),"{invoice}",A198),"{amount}",TEXT(G198,"#,##0.00")),"{currency}",H198),"{due_date}",TEXT(I198,"d mmm yyyy")),"{days_overdue}",MAX(0,L198)),"{sender}",Settings!$B$2),"{business}",Settings!$B$3))</f>
        <v/>
      </c>
      <c r="P198" s="19" t="n">
        <f aca="false">IF(OR(A198="",J198&lt;&gt;"Unpaid",I198=""),0,IF(L198&gt;=Settings!$B$8,4,IF(L198&gt;=Settings!$B$7,3,IF(L198&gt;=0,2,IF(L198&gt;=-Settings!$B$6,1,0)))))</f>
        <v>0</v>
      </c>
    </row>
    <row r="199" customFormat="false" ht="15" hidden="false" customHeight="false" outlineLevel="0" collapsed="false">
      <c r="A199" s="17"/>
      <c r="B199" s="17"/>
      <c r="C199" s="13" t="str">
        <f aca="false">IF(P199=0,"",IF(P199&gt;IFERROR(MATCH(K199,Templates!$A$2:$A$5,0),0),INDEX(Templates!$A$2:$A$5,P199),IF(AND(P199=4,L199&gt;=Settings!$B$8+7),"Call them","")))</f>
        <v/>
      </c>
      <c r="D199" s="14" t="str">
        <f aca="false">IF(N199="","",HYPERLINK(IF(Settings!$B$4="Gmail","https://mail.google.com/mail/?"&amp;IF(Settings!$B$5="","","authuser="&amp;_xlfn.ENCODEURL(Settings!$B$5)&amp;"&amp;")&amp;"view=cm&amp;fs=1&amp;to="&amp;_xlfn.ENCODEURL(F199)&amp;"&amp;su="&amp;_xlfn.ENCODEURL(N199)&amp;"&amp;body="&amp;_xlfn.ENCODEURL(O199),"mailto:"&amp;F199&amp;"?subject="&amp;_xlfn.ENCODEURL(N199)&amp;"&amp;body="&amp;_xlfn.ENCODEURL(O199)),"Write email"))</f>
        <v/>
      </c>
      <c r="E199" s="17"/>
      <c r="F199" s="17"/>
      <c r="G199" s="20"/>
      <c r="H199" s="17"/>
      <c r="I199" s="21"/>
      <c r="J199" s="17"/>
      <c r="K199" s="17"/>
      <c r="L199" s="18" t="str">
        <f aca="true">IF(OR(I199="",J199&lt;&gt;"Unpaid"),"",TODAY()-I199)</f>
        <v/>
      </c>
      <c r="M199" s="17"/>
      <c r="N199" s="0" t="str">
        <f aca="false">IF(OR(C199="",C199="Call them"),"",SUBSTITUTE(SUBSTITUTE(SUBSTITUTE(SUBSTITUTE(SUBSTITUTE(SUBSTITUTE(SUBSTITUTE(SUBSTITUTE(SUBSTITUTE(INDEX(Templates!$C$2:$C$5,P199),"{contact}",IF(E199="","there",E199)),"{client}",B199),"{invoice}",A199),"{amount}",TEXT(G199,"#,##0.00")),"{currency}",H199),"{due_date}",TEXT(I199,"d mmm yyyy")),"{days_overdue}",MAX(0,L199)),"{sender}",Settings!$B$2),"{business}",Settings!$B$3))</f>
        <v/>
      </c>
      <c r="O199" s="0" t="str">
        <f aca="false">IF(OR(C199="",C199="Call them"),"",SUBSTITUTE(SUBSTITUTE(SUBSTITUTE(SUBSTITUTE(SUBSTITUTE(SUBSTITUTE(SUBSTITUTE(SUBSTITUTE(SUBSTITUTE(INDEX(Templates!$D$2:$D$5,P199),"{contact}",IF(E199="","there",E199)),"{client}",B199),"{invoice}",A199),"{amount}",TEXT(G199,"#,##0.00")),"{currency}",H199),"{due_date}",TEXT(I199,"d mmm yyyy")),"{days_overdue}",MAX(0,L199)),"{sender}",Settings!$B$2),"{business}",Settings!$B$3))</f>
        <v/>
      </c>
      <c r="P199" s="19" t="n">
        <f aca="false">IF(OR(A199="",J199&lt;&gt;"Unpaid",I199=""),0,IF(L199&gt;=Settings!$B$8,4,IF(L199&gt;=Settings!$B$7,3,IF(L199&gt;=0,2,IF(L199&gt;=-Settings!$B$6,1,0)))))</f>
        <v>0</v>
      </c>
    </row>
    <row r="200" customFormat="false" ht="15" hidden="false" customHeight="false" outlineLevel="0" collapsed="false">
      <c r="A200" s="17"/>
      <c r="B200" s="17"/>
      <c r="C200" s="13" t="str">
        <f aca="false">IF(P200=0,"",IF(P200&gt;IFERROR(MATCH(K200,Templates!$A$2:$A$5,0),0),INDEX(Templates!$A$2:$A$5,P200),IF(AND(P200=4,L200&gt;=Settings!$B$8+7),"Call them","")))</f>
        <v/>
      </c>
      <c r="D200" s="14" t="str">
        <f aca="false">IF(N200="","",HYPERLINK(IF(Settings!$B$4="Gmail","https://mail.google.com/mail/?"&amp;IF(Settings!$B$5="","","authuser="&amp;_xlfn.ENCODEURL(Settings!$B$5)&amp;"&amp;")&amp;"view=cm&amp;fs=1&amp;to="&amp;_xlfn.ENCODEURL(F200)&amp;"&amp;su="&amp;_xlfn.ENCODEURL(N200)&amp;"&amp;body="&amp;_xlfn.ENCODEURL(O200),"mailto:"&amp;F200&amp;"?subject="&amp;_xlfn.ENCODEURL(N200)&amp;"&amp;body="&amp;_xlfn.ENCODEURL(O200)),"Write email"))</f>
        <v/>
      </c>
      <c r="E200" s="17"/>
      <c r="F200" s="17"/>
      <c r="G200" s="20"/>
      <c r="H200" s="17"/>
      <c r="I200" s="21"/>
      <c r="J200" s="17"/>
      <c r="K200" s="17"/>
      <c r="L200" s="18" t="str">
        <f aca="true">IF(OR(I200="",J200&lt;&gt;"Unpaid"),"",TODAY()-I200)</f>
        <v/>
      </c>
      <c r="M200" s="17"/>
      <c r="N200" s="0" t="str">
        <f aca="false">IF(OR(C200="",C200="Call them"),"",SUBSTITUTE(SUBSTITUTE(SUBSTITUTE(SUBSTITUTE(SUBSTITUTE(SUBSTITUTE(SUBSTITUTE(SUBSTITUTE(SUBSTITUTE(INDEX(Templates!$C$2:$C$5,P200),"{contact}",IF(E200="","there",E200)),"{client}",B200),"{invoice}",A200),"{amount}",TEXT(G200,"#,##0.00")),"{currency}",H200),"{due_date}",TEXT(I200,"d mmm yyyy")),"{days_overdue}",MAX(0,L200)),"{sender}",Settings!$B$2),"{business}",Settings!$B$3))</f>
        <v/>
      </c>
      <c r="O200" s="0" t="str">
        <f aca="false">IF(OR(C200="",C200="Call them"),"",SUBSTITUTE(SUBSTITUTE(SUBSTITUTE(SUBSTITUTE(SUBSTITUTE(SUBSTITUTE(SUBSTITUTE(SUBSTITUTE(SUBSTITUTE(INDEX(Templates!$D$2:$D$5,P200),"{contact}",IF(E200="","there",E200)),"{client}",B200),"{invoice}",A200),"{amount}",TEXT(G200,"#,##0.00")),"{currency}",H200),"{due_date}",TEXT(I200,"d mmm yyyy")),"{days_overdue}",MAX(0,L200)),"{sender}",Settings!$B$2),"{business}",Settings!$B$3))</f>
        <v/>
      </c>
      <c r="P200" s="19" t="n">
        <f aca="false">IF(OR(A200="",J200&lt;&gt;"Unpaid",I200=""),0,IF(L200&gt;=Settings!$B$8,4,IF(L200&gt;=Settings!$B$7,3,IF(L200&gt;=0,2,IF(L200&gt;=-Settings!$B$6,1,0)))))</f>
        <v>0</v>
      </c>
    </row>
    <row r="201" customFormat="false" ht="15" hidden="false" customHeight="false" outlineLevel="0" collapsed="false">
      <c r="A201" s="17"/>
      <c r="B201" s="17"/>
      <c r="C201" s="13" t="str">
        <f aca="false">IF(P201=0,"",IF(P201&gt;IFERROR(MATCH(K201,Templates!$A$2:$A$5,0),0),INDEX(Templates!$A$2:$A$5,P201),IF(AND(P201=4,L201&gt;=Settings!$B$8+7),"Call them","")))</f>
        <v/>
      </c>
      <c r="D201" s="14" t="str">
        <f aca="false">IF(N201="","",HYPERLINK(IF(Settings!$B$4="Gmail","https://mail.google.com/mail/?"&amp;IF(Settings!$B$5="","","authuser="&amp;_xlfn.ENCODEURL(Settings!$B$5)&amp;"&amp;")&amp;"view=cm&amp;fs=1&amp;to="&amp;_xlfn.ENCODEURL(F201)&amp;"&amp;su="&amp;_xlfn.ENCODEURL(N201)&amp;"&amp;body="&amp;_xlfn.ENCODEURL(O201),"mailto:"&amp;F201&amp;"?subject="&amp;_xlfn.ENCODEURL(N201)&amp;"&amp;body="&amp;_xlfn.ENCODEURL(O201)),"Write email"))</f>
        <v/>
      </c>
      <c r="E201" s="17"/>
      <c r="F201" s="17"/>
      <c r="G201" s="20"/>
      <c r="H201" s="17"/>
      <c r="I201" s="21"/>
      <c r="J201" s="17"/>
      <c r="K201" s="17"/>
      <c r="L201" s="18" t="str">
        <f aca="true">IF(OR(I201="",J201&lt;&gt;"Unpaid"),"",TODAY()-I201)</f>
        <v/>
      </c>
      <c r="M201" s="17"/>
      <c r="N201" s="0" t="str">
        <f aca="false">IF(OR(C201="",C201="Call them"),"",SUBSTITUTE(SUBSTITUTE(SUBSTITUTE(SUBSTITUTE(SUBSTITUTE(SUBSTITUTE(SUBSTITUTE(SUBSTITUTE(SUBSTITUTE(INDEX(Templates!$C$2:$C$5,P201),"{contact}",IF(E201="","there",E201)),"{client}",B201),"{invoice}",A201),"{amount}",TEXT(G201,"#,##0.00")),"{currency}",H201),"{due_date}",TEXT(I201,"d mmm yyyy")),"{days_overdue}",MAX(0,L201)),"{sender}",Settings!$B$2),"{business}",Settings!$B$3))</f>
        <v/>
      </c>
      <c r="O201" s="0" t="str">
        <f aca="false">IF(OR(C201="",C201="Call them"),"",SUBSTITUTE(SUBSTITUTE(SUBSTITUTE(SUBSTITUTE(SUBSTITUTE(SUBSTITUTE(SUBSTITUTE(SUBSTITUTE(SUBSTITUTE(INDEX(Templates!$D$2:$D$5,P201),"{contact}",IF(E201="","there",E201)),"{client}",B201),"{invoice}",A201),"{amount}",TEXT(G201,"#,##0.00")),"{currency}",H201),"{due_date}",TEXT(I201,"d mmm yyyy")),"{days_overdue}",MAX(0,L201)),"{sender}",Settings!$B$2),"{business}",Settings!$B$3))</f>
        <v/>
      </c>
      <c r="P201" s="19" t="n">
        <f aca="false">IF(OR(A201="",J201&lt;&gt;"Unpaid",I201=""),0,IF(L201&gt;=Settings!$B$8,4,IF(L201&gt;=Settings!$B$7,3,IF(L201&gt;=0,2,IF(L201&gt;=-Settings!$B$6,1,0)))))</f>
        <v>0</v>
      </c>
    </row>
    <row r="202" customFormat="false" ht="15" hidden="false" customHeight="false" outlineLevel="0" collapsed="false">
      <c r="A202" s="17"/>
      <c r="B202" s="17"/>
      <c r="C202" s="13" t="str">
        <f aca="false">IF(P202=0,"",IF(P202&gt;IFERROR(MATCH(K202,Templates!$A$2:$A$5,0),0),INDEX(Templates!$A$2:$A$5,P202),IF(AND(P202=4,L202&gt;=Settings!$B$8+7),"Call them","")))</f>
        <v/>
      </c>
      <c r="D202" s="14" t="str">
        <f aca="false">IF(N202="","",HYPERLINK(IF(Settings!$B$4="Gmail","https://mail.google.com/mail/?"&amp;IF(Settings!$B$5="","","authuser="&amp;_xlfn.ENCODEURL(Settings!$B$5)&amp;"&amp;")&amp;"view=cm&amp;fs=1&amp;to="&amp;_xlfn.ENCODEURL(F202)&amp;"&amp;su="&amp;_xlfn.ENCODEURL(N202)&amp;"&amp;body="&amp;_xlfn.ENCODEURL(O202),"mailto:"&amp;F202&amp;"?subject="&amp;_xlfn.ENCODEURL(N202)&amp;"&amp;body="&amp;_xlfn.ENCODEURL(O202)),"Write email"))</f>
        <v/>
      </c>
      <c r="E202" s="17"/>
      <c r="F202" s="17"/>
      <c r="G202" s="20"/>
      <c r="H202" s="17"/>
      <c r="I202" s="21"/>
      <c r="J202" s="17"/>
      <c r="K202" s="17"/>
      <c r="L202" s="18" t="str">
        <f aca="true">IF(OR(I202="",J202&lt;&gt;"Unpaid"),"",TODAY()-I202)</f>
        <v/>
      </c>
      <c r="M202" s="17"/>
      <c r="N202" s="0" t="str">
        <f aca="false">IF(OR(C202="",C202="Call them"),"",SUBSTITUTE(SUBSTITUTE(SUBSTITUTE(SUBSTITUTE(SUBSTITUTE(SUBSTITUTE(SUBSTITUTE(SUBSTITUTE(SUBSTITUTE(INDEX(Templates!$C$2:$C$5,P202),"{contact}",IF(E202="","there",E202)),"{client}",B202),"{invoice}",A202),"{amount}",TEXT(G202,"#,##0.00")),"{currency}",H202),"{due_date}",TEXT(I202,"d mmm yyyy")),"{days_overdue}",MAX(0,L202)),"{sender}",Settings!$B$2),"{business}",Settings!$B$3))</f>
        <v/>
      </c>
      <c r="O202" s="0" t="str">
        <f aca="false">IF(OR(C202="",C202="Call them"),"",SUBSTITUTE(SUBSTITUTE(SUBSTITUTE(SUBSTITUTE(SUBSTITUTE(SUBSTITUTE(SUBSTITUTE(SUBSTITUTE(SUBSTITUTE(INDEX(Templates!$D$2:$D$5,P202),"{contact}",IF(E202="","there",E202)),"{client}",B202),"{invoice}",A202),"{amount}",TEXT(G202,"#,##0.00")),"{currency}",H202),"{due_date}",TEXT(I202,"d mmm yyyy")),"{days_overdue}",MAX(0,L202)),"{sender}",Settings!$B$2),"{business}",Settings!$B$3))</f>
        <v/>
      </c>
      <c r="P202" s="19" t="n">
        <f aca="false">IF(OR(A202="",J202&lt;&gt;"Unpaid",I202=""),0,IF(L202&gt;=Settings!$B$8,4,IF(L202&gt;=Settings!$B$7,3,IF(L202&gt;=0,2,IF(L202&gt;=-Settings!$B$6,1,0)))))</f>
        <v>0</v>
      </c>
    </row>
    <row r="203" customFormat="false" ht="15" hidden="false" customHeight="false" outlineLevel="0" collapsed="false">
      <c r="A203" s="17"/>
      <c r="B203" s="17"/>
      <c r="C203" s="13" t="str">
        <f aca="false">IF(P203=0,"",IF(P203&gt;IFERROR(MATCH(K203,Templates!$A$2:$A$5,0),0),INDEX(Templates!$A$2:$A$5,P203),IF(AND(P203=4,L203&gt;=Settings!$B$8+7),"Call them","")))</f>
        <v/>
      </c>
      <c r="D203" s="14" t="str">
        <f aca="false">IF(N203="","",HYPERLINK(IF(Settings!$B$4="Gmail","https://mail.google.com/mail/?"&amp;IF(Settings!$B$5="","","authuser="&amp;_xlfn.ENCODEURL(Settings!$B$5)&amp;"&amp;")&amp;"view=cm&amp;fs=1&amp;to="&amp;_xlfn.ENCODEURL(F203)&amp;"&amp;su="&amp;_xlfn.ENCODEURL(N203)&amp;"&amp;body="&amp;_xlfn.ENCODEURL(O203),"mailto:"&amp;F203&amp;"?subject="&amp;_xlfn.ENCODEURL(N203)&amp;"&amp;body="&amp;_xlfn.ENCODEURL(O203)),"Write email"))</f>
        <v/>
      </c>
      <c r="E203" s="17"/>
      <c r="F203" s="17"/>
      <c r="G203" s="20"/>
      <c r="H203" s="17"/>
      <c r="I203" s="21"/>
      <c r="J203" s="17"/>
      <c r="K203" s="17"/>
      <c r="L203" s="18" t="str">
        <f aca="true">IF(OR(I203="",J203&lt;&gt;"Unpaid"),"",TODAY()-I203)</f>
        <v/>
      </c>
      <c r="M203" s="17"/>
      <c r="N203" s="0" t="str">
        <f aca="false">IF(OR(C203="",C203="Call them"),"",SUBSTITUTE(SUBSTITUTE(SUBSTITUTE(SUBSTITUTE(SUBSTITUTE(SUBSTITUTE(SUBSTITUTE(SUBSTITUTE(SUBSTITUTE(INDEX(Templates!$C$2:$C$5,P203),"{contact}",IF(E203="","there",E203)),"{client}",B203),"{invoice}",A203),"{amount}",TEXT(G203,"#,##0.00")),"{currency}",H203),"{due_date}",TEXT(I203,"d mmm yyyy")),"{days_overdue}",MAX(0,L203)),"{sender}",Settings!$B$2),"{business}",Settings!$B$3))</f>
        <v/>
      </c>
      <c r="O203" s="0" t="str">
        <f aca="false">IF(OR(C203="",C203="Call them"),"",SUBSTITUTE(SUBSTITUTE(SUBSTITUTE(SUBSTITUTE(SUBSTITUTE(SUBSTITUTE(SUBSTITUTE(SUBSTITUTE(SUBSTITUTE(INDEX(Templates!$D$2:$D$5,P203),"{contact}",IF(E203="","there",E203)),"{client}",B203),"{invoice}",A203),"{amount}",TEXT(G203,"#,##0.00")),"{currency}",H203),"{due_date}",TEXT(I203,"d mmm yyyy")),"{days_overdue}",MAX(0,L203)),"{sender}",Settings!$B$2),"{business}",Settings!$B$3))</f>
        <v/>
      </c>
      <c r="P203" s="19" t="n">
        <f aca="false">IF(OR(A203="",J203&lt;&gt;"Unpaid",I203=""),0,IF(L203&gt;=Settings!$B$8,4,IF(L203&gt;=Settings!$B$7,3,IF(L203&gt;=0,2,IF(L203&gt;=-Settings!$B$6,1,0)))))</f>
        <v>0</v>
      </c>
    </row>
    <row r="204" customFormat="false" ht="15" hidden="false" customHeight="false" outlineLevel="0" collapsed="false">
      <c r="A204" s="17"/>
      <c r="B204" s="17"/>
      <c r="C204" s="13" t="str">
        <f aca="false">IF(P204=0,"",IF(P204&gt;IFERROR(MATCH(K204,Templates!$A$2:$A$5,0),0),INDEX(Templates!$A$2:$A$5,P204),IF(AND(P204=4,L204&gt;=Settings!$B$8+7),"Call them","")))</f>
        <v/>
      </c>
      <c r="D204" s="14" t="str">
        <f aca="false">IF(N204="","",HYPERLINK(IF(Settings!$B$4="Gmail","https://mail.google.com/mail/?"&amp;IF(Settings!$B$5="","","authuser="&amp;_xlfn.ENCODEURL(Settings!$B$5)&amp;"&amp;")&amp;"view=cm&amp;fs=1&amp;to="&amp;_xlfn.ENCODEURL(F204)&amp;"&amp;su="&amp;_xlfn.ENCODEURL(N204)&amp;"&amp;body="&amp;_xlfn.ENCODEURL(O204),"mailto:"&amp;F204&amp;"?subject="&amp;_xlfn.ENCODEURL(N204)&amp;"&amp;body="&amp;_xlfn.ENCODEURL(O204)),"Write email"))</f>
        <v/>
      </c>
      <c r="E204" s="17"/>
      <c r="F204" s="17"/>
      <c r="G204" s="20"/>
      <c r="H204" s="17"/>
      <c r="I204" s="21"/>
      <c r="J204" s="17"/>
      <c r="K204" s="17"/>
      <c r="L204" s="18" t="str">
        <f aca="true">IF(OR(I204="",J204&lt;&gt;"Unpaid"),"",TODAY()-I204)</f>
        <v/>
      </c>
      <c r="M204" s="17"/>
      <c r="N204" s="0" t="str">
        <f aca="false">IF(OR(C204="",C204="Call them"),"",SUBSTITUTE(SUBSTITUTE(SUBSTITUTE(SUBSTITUTE(SUBSTITUTE(SUBSTITUTE(SUBSTITUTE(SUBSTITUTE(SUBSTITUTE(INDEX(Templates!$C$2:$C$5,P204),"{contact}",IF(E204="","there",E204)),"{client}",B204),"{invoice}",A204),"{amount}",TEXT(G204,"#,##0.00")),"{currency}",H204),"{due_date}",TEXT(I204,"d mmm yyyy")),"{days_overdue}",MAX(0,L204)),"{sender}",Settings!$B$2),"{business}",Settings!$B$3))</f>
        <v/>
      </c>
      <c r="O204" s="0" t="str">
        <f aca="false">IF(OR(C204="",C204="Call them"),"",SUBSTITUTE(SUBSTITUTE(SUBSTITUTE(SUBSTITUTE(SUBSTITUTE(SUBSTITUTE(SUBSTITUTE(SUBSTITUTE(SUBSTITUTE(INDEX(Templates!$D$2:$D$5,P204),"{contact}",IF(E204="","there",E204)),"{client}",B204),"{invoice}",A204),"{amount}",TEXT(G204,"#,##0.00")),"{currency}",H204),"{due_date}",TEXT(I204,"d mmm yyyy")),"{days_overdue}",MAX(0,L204)),"{sender}",Settings!$B$2),"{business}",Settings!$B$3))</f>
        <v/>
      </c>
      <c r="P204" s="19" t="n">
        <f aca="false">IF(OR(A204="",J204&lt;&gt;"Unpaid",I204=""),0,IF(L204&gt;=Settings!$B$8,4,IF(L204&gt;=Settings!$B$7,3,IF(L204&gt;=0,2,IF(L204&gt;=-Settings!$B$6,1,0)))))</f>
        <v>0</v>
      </c>
    </row>
    <row r="205" customFormat="false" ht="15" hidden="false" customHeight="false" outlineLevel="0" collapsed="false">
      <c r="A205" s="17"/>
      <c r="B205" s="17"/>
      <c r="C205" s="13" t="str">
        <f aca="false">IF(P205=0,"",IF(P205&gt;IFERROR(MATCH(K205,Templates!$A$2:$A$5,0),0),INDEX(Templates!$A$2:$A$5,P205),IF(AND(P205=4,L205&gt;=Settings!$B$8+7),"Call them","")))</f>
        <v/>
      </c>
      <c r="D205" s="14" t="str">
        <f aca="false">IF(N205="","",HYPERLINK(IF(Settings!$B$4="Gmail","https://mail.google.com/mail/?"&amp;IF(Settings!$B$5="","","authuser="&amp;_xlfn.ENCODEURL(Settings!$B$5)&amp;"&amp;")&amp;"view=cm&amp;fs=1&amp;to="&amp;_xlfn.ENCODEURL(F205)&amp;"&amp;su="&amp;_xlfn.ENCODEURL(N205)&amp;"&amp;body="&amp;_xlfn.ENCODEURL(O205),"mailto:"&amp;F205&amp;"?subject="&amp;_xlfn.ENCODEURL(N205)&amp;"&amp;body="&amp;_xlfn.ENCODEURL(O205)),"Write email"))</f>
        <v/>
      </c>
      <c r="E205" s="17"/>
      <c r="F205" s="17"/>
      <c r="G205" s="20"/>
      <c r="H205" s="17"/>
      <c r="I205" s="21"/>
      <c r="J205" s="17"/>
      <c r="K205" s="17"/>
      <c r="L205" s="18" t="str">
        <f aca="true">IF(OR(I205="",J205&lt;&gt;"Unpaid"),"",TODAY()-I205)</f>
        <v/>
      </c>
      <c r="M205" s="17"/>
      <c r="N205" s="0" t="str">
        <f aca="false">IF(OR(C205="",C205="Call them"),"",SUBSTITUTE(SUBSTITUTE(SUBSTITUTE(SUBSTITUTE(SUBSTITUTE(SUBSTITUTE(SUBSTITUTE(SUBSTITUTE(SUBSTITUTE(INDEX(Templates!$C$2:$C$5,P205),"{contact}",IF(E205="","there",E205)),"{client}",B205),"{invoice}",A205),"{amount}",TEXT(G205,"#,##0.00")),"{currency}",H205),"{due_date}",TEXT(I205,"d mmm yyyy")),"{days_overdue}",MAX(0,L205)),"{sender}",Settings!$B$2),"{business}",Settings!$B$3))</f>
        <v/>
      </c>
      <c r="O205" s="0" t="str">
        <f aca="false">IF(OR(C205="",C205="Call them"),"",SUBSTITUTE(SUBSTITUTE(SUBSTITUTE(SUBSTITUTE(SUBSTITUTE(SUBSTITUTE(SUBSTITUTE(SUBSTITUTE(SUBSTITUTE(INDEX(Templates!$D$2:$D$5,P205),"{contact}",IF(E205="","there",E205)),"{client}",B205),"{invoice}",A205),"{amount}",TEXT(G205,"#,##0.00")),"{currency}",H205),"{due_date}",TEXT(I205,"d mmm yyyy")),"{days_overdue}",MAX(0,L205)),"{sender}",Settings!$B$2),"{business}",Settings!$B$3))</f>
        <v/>
      </c>
      <c r="P205" s="19" t="n">
        <f aca="false">IF(OR(A205="",J205&lt;&gt;"Unpaid",I205=""),0,IF(L205&gt;=Settings!$B$8,4,IF(L205&gt;=Settings!$B$7,3,IF(L205&gt;=0,2,IF(L205&gt;=-Settings!$B$6,1,0)))))</f>
        <v>0</v>
      </c>
    </row>
    <row r="206" customFormat="false" ht="15" hidden="false" customHeight="false" outlineLevel="0" collapsed="false">
      <c r="A206" s="17"/>
      <c r="B206" s="17"/>
      <c r="C206" s="13" t="str">
        <f aca="false">IF(P206=0,"",IF(P206&gt;IFERROR(MATCH(K206,Templates!$A$2:$A$5,0),0),INDEX(Templates!$A$2:$A$5,P206),IF(AND(P206=4,L206&gt;=Settings!$B$8+7),"Call them","")))</f>
        <v/>
      </c>
      <c r="D206" s="14" t="str">
        <f aca="false">IF(N206="","",HYPERLINK(IF(Settings!$B$4="Gmail","https://mail.google.com/mail/?"&amp;IF(Settings!$B$5="","","authuser="&amp;_xlfn.ENCODEURL(Settings!$B$5)&amp;"&amp;")&amp;"view=cm&amp;fs=1&amp;to="&amp;_xlfn.ENCODEURL(F206)&amp;"&amp;su="&amp;_xlfn.ENCODEURL(N206)&amp;"&amp;body="&amp;_xlfn.ENCODEURL(O206),"mailto:"&amp;F206&amp;"?subject="&amp;_xlfn.ENCODEURL(N206)&amp;"&amp;body="&amp;_xlfn.ENCODEURL(O206)),"Write email"))</f>
        <v/>
      </c>
      <c r="E206" s="17"/>
      <c r="F206" s="17"/>
      <c r="G206" s="20"/>
      <c r="H206" s="17"/>
      <c r="I206" s="21"/>
      <c r="J206" s="17"/>
      <c r="K206" s="17"/>
      <c r="L206" s="18" t="str">
        <f aca="true">IF(OR(I206="",J206&lt;&gt;"Unpaid"),"",TODAY()-I206)</f>
        <v/>
      </c>
      <c r="M206" s="17"/>
      <c r="N206" s="0" t="str">
        <f aca="false">IF(OR(C206="",C206="Call them"),"",SUBSTITUTE(SUBSTITUTE(SUBSTITUTE(SUBSTITUTE(SUBSTITUTE(SUBSTITUTE(SUBSTITUTE(SUBSTITUTE(SUBSTITUTE(INDEX(Templates!$C$2:$C$5,P206),"{contact}",IF(E206="","there",E206)),"{client}",B206),"{invoice}",A206),"{amount}",TEXT(G206,"#,##0.00")),"{currency}",H206),"{due_date}",TEXT(I206,"d mmm yyyy")),"{days_overdue}",MAX(0,L206)),"{sender}",Settings!$B$2),"{business}",Settings!$B$3))</f>
        <v/>
      </c>
      <c r="O206" s="0" t="str">
        <f aca="false">IF(OR(C206="",C206="Call them"),"",SUBSTITUTE(SUBSTITUTE(SUBSTITUTE(SUBSTITUTE(SUBSTITUTE(SUBSTITUTE(SUBSTITUTE(SUBSTITUTE(SUBSTITUTE(INDEX(Templates!$D$2:$D$5,P206),"{contact}",IF(E206="","there",E206)),"{client}",B206),"{invoice}",A206),"{amount}",TEXT(G206,"#,##0.00")),"{currency}",H206),"{due_date}",TEXT(I206,"d mmm yyyy")),"{days_overdue}",MAX(0,L206)),"{sender}",Settings!$B$2),"{business}",Settings!$B$3))</f>
        <v/>
      </c>
      <c r="P206" s="19" t="n">
        <f aca="false">IF(OR(A206="",J206&lt;&gt;"Unpaid",I206=""),0,IF(L206&gt;=Settings!$B$8,4,IF(L206&gt;=Settings!$B$7,3,IF(L206&gt;=0,2,IF(L206&gt;=-Settings!$B$6,1,0)))))</f>
        <v>0</v>
      </c>
    </row>
    <row r="207" customFormat="false" ht="15" hidden="false" customHeight="false" outlineLevel="0" collapsed="false">
      <c r="A207" s="17"/>
      <c r="B207" s="17"/>
      <c r="C207" s="13" t="str">
        <f aca="false">IF(P207=0,"",IF(P207&gt;IFERROR(MATCH(K207,Templates!$A$2:$A$5,0),0),INDEX(Templates!$A$2:$A$5,P207),IF(AND(P207=4,L207&gt;=Settings!$B$8+7),"Call them","")))</f>
        <v/>
      </c>
      <c r="D207" s="14" t="str">
        <f aca="false">IF(N207="","",HYPERLINK(IF(Settings!$B$4="Gmail","https://mail.google.com/mail/?"&amp;IF(Settings!$B$5="","","authuser="&amp;_xlfn.ENCODEURL(Settings!$B$5)&amp;"&amp;")&amp;"view=cm&amp;fs=1&amp;to="&amp;_xlfn.ENCODEURL(F207)&amp;"&amp;su="&amp;_xlfn.ENCODEURL(N207)&amp;"&amp;body="&amp;_xlfn.ENCODEURL(O207),"mailto:"&amp;F207&amp;"?subject="&amp;_xlfn.ENCODEURL(N207)&amp;"&amp;body="&amp;_xlfn.ENCODEURL(O207)),"Write email"))</f>
        <v/>
      </c>
      <c r="E207" s="17"/>
      <c r="F207" s="17"/>
      <c r="G207" s="20"/>
      <c r="H207" s="17"/>
      <c r="I207" s="21"/>
      <c r="J207" s="17"/>
      <c r="K207" s="17"/>
      <c r="L207" s="18" t="str">
        <f aca="true">IF(OR(I207="",J207&lt;&gt;"Unpaid"),"",TODAY()-I207)</f>
        <v/>
      </c>
      <c r="M207" s="17"/>
      <c r="N207" s="0" t="str">
        <f aca="false">IF(OR(C207="",C207="Call them"),"",SUBSTITUTE(SUBSTITUTE(SUBSTITUTE(SUBSTITUTE(SUBSTITUTE(SUBSTITUTE(SUBSTITUTE(SUBSTITUTE(SUBSTITUTE(INDEX(Templates!$C$2:$C$5,P207),"{contact}",IF(E207="","there",E207)),"{client}",B207),"{invoice}",A207),"{amount}",TEXT(G207,"#,##0.00")),"{currency}",H207),"{due_date}",TEXT(I207,"d mmm yyyy")),"{days_overdue}",MAX(0,L207)),"{sender}",Settings!$B$2),"{business}",Settings!$B$3))</f>
        <v/>
      </c>
      <c r="O207" s="0" t="str">
        <f aca="false">IF(OR(C207="",C207="Call them"),"",SUBSTITUTE(SUBSTITUTE(SUBSTITUTE(SUBSTITUTE(SUBSTITUTE(SUBSTITUTE(SUBSTITUTE(SUBSTITUTE(SUBSTITUTE(INDEX(Templates!$D$2:$D$5,P207),"{contact}",IF(E207="","there",E207)),"{client}",B207),"{invoice}",A207),"{amount}",TEXT(G207,"#,##0.00")),"{currency}",H207),"{due_date}",TEXT(I207,"d mmm yyyy")),"{days_overdue}",MAX(0,L207)),"{sender}",Settings!$B$2),"{business}",Settings!$B$3))</f>
        <v/>
      </c>
      <c r="P207" s="19" t="n">
        <f aca="false">IF(OR(A207="",J207&lt;&gt;"Unpaid",I207=""),0,IF(L207&gt;=Settings!$B$8,4,IF(L207&gt;=Settings!$B$7,3,IF(L207&gt;=0,2,IF(L207&gt;=-Settings!$B$6,1,0)))))</f>
        <v>0</v>
      </c>
    </row>
    <row r="208" customFormat="false" ht="15" hidden="false" customHeight="false" outlineLevel="0" collapsed="false">
      <c r="A208" s="17"/>
      <c r="B208" s="17"/>
      <c r="C208" s="13" t="str">
        <f aca="false">IF(P208=0,"",IF(P208&gt;IFERROR(MATCH(K208,Templates!$A$2:$A$5,0),0),INDEX(Templates!$A$2:$A$5,P208),IF(AND(P208=4,L208&gt;=Settings!$B$8+7),"Call them","")))</f>
        <v/>
      </c>
      <c r="D208" s="14" t="str">
        <f aca="false">IF(N208="","",HYPERLINK(IF(Settings!$B$4="Gmail","https://mail.google.com/mail/?"&amp;IF(Settings!$B$5="","","authuser="&amp;_xlfn.ENCODEURL(Settings!$B$5)&amp;"&amp;")&amp;"view=cm&amp;fs=1&amp;to="&amp;_xlfn.ENCODEURL(F208)&amp;"&amp;su="&amp;_xlfn.ENCODEURL(N208)&amp;"&amp;body="&amp;_xlfn.ENCODEURL(O208),"mailto:"&amp;F208&amp;"?subject="&amp;_xlfn.ENCODEURL(N208)&amp;"&amp;body="&amp;_xlfn.ENCODEURL(O208)),"Write email"))</f>
        <v/>
      </c>
      <c r="E208" s="17"/>
      <c r="F208" s="17"/>
      <c r="G208" s="20"/>
      <c r="H208" s="17"/>
      <c r="I208" s="21"/>
      <c r="J208" s="17"/>
      <c r="K208" s="17"/>
      <c r="L208" s="18" t="str">
        <f aca="true">IF(OR(I208="",J208&lt;&gt;"Unpaid"),"",TODAY()-I208)</f>
        <v/>
      </c>
      <c r="M208" s="17"/>
      <c r="N208" s="0" t="str">
        <f aca="false">IF(OR(C208="",C208="Call them"),"",SUBSTITUTE(SUBSTITUTE(SUBSTITUTE(SUBSTITUTE(SUBSTITUTE(SUBSTITUTE(SUBSTITUTE(SUBSTITUTE(SUBSTITUTE(INDEX(Templates!$C$2:$C$5,P208),"{contact}",IF(E208="","there",E208)),"{client}",B208),"{invoice}",A208),"{amount}",TEXT(G208,"#,##0.00")),"{currency}",H208),"{due_date}",TEXT(I208,"d mmm yyyy")),"{days_overdue}",MAX(0,L208)),"{sender}",Settings!$B$2),"{business}",Settings!$B$3))</f>
        <v/>
      </c>
      <c r="O208" s="0" t="str">
        <f aca="false">IF(OR(C208="",C208="Call them"),"",SUBSTITUTE(SUBSTITUTE(SUBSTITUTE(SUBSTITUTE(SUBSTITUTE(SUBSTITUTE(SUBSTITUTE(SUBSTITUTE(SUBSTITUTE(INDEX(Templates!$D$2:$D$5,P208),"{contact}",IF(E208="","there",E208)),"{client}",B208),"{invoice}",A208),"{amount}",TEXT(G208,"#,##0.00")),"{currency}",H208),"{due_date}",TEXT(I208,"d mmm yyyy")),"{days_overdue}",MAX(0,L208)),"{sender}",Settings!$B$2),"{business}",Settings!$B$3))</f>
        <v/>
      </c>
      <c r="P208" s="19" t="n">
        <f aca="false">IF(OR(A208="",J208&lt;&gt;"Unpaid",I208=""),0,IF(L208&gt;=Settings!$B$8,4,IF(L208&gt;=Settings!$B$7,3,IF(L208&gt;=0,2,IF(L208&gt;=-Settings!$B$6,1,0)))))</f>
        <v>0</v>
      </c>
    </row>
    <row r="209" customFormat="false" ht="15" hidden="false" customHeight="false" outlineLevel="0" collapsed="false">
      <c r="A209" s="17"/>
      <c r="B209" s="17"/>
      <c r="C209" s="13" t="str">
        <f aca="false">IF(P209=0,"",IF(P209&gt;IFERROR(MATCH(K209,Templates!$A$2:$A$5,0),0),INDEX(Templates!$A$2:$A$5,P209),IF(AND(P209=4,L209&gt;=Settings!$B$8+7),"Call them","")))</f>
        <v/>
      </c>
      <c r="D209" s="14" t="str">
        <f aca="false">IF(N209="","",HYPERLINK(IF(Settings!$B$4="Gmail","https://mail.google.com/mail/?"&amp;IF(Settings!$B$5="","","authuser="&amp;_xlfn.ENCODEURL(Settings!$B$5)&amp;"&amp;")&amp;"view=cm&amp;fs=1&amp;to="&amp;_xlfn.ENCODEURL(F209)&amp;"&amp;su="&amp;_xlfn.ENCODEURL(N209)&amp;"&amp;body="&amp;_xlfn.ENCODEURL(O209),"mailto:"&amp;F209&amp;"?subject="&amp;_xlfn.ENCODEURL(N209)&amp;"&amp;body="&amp;_xlfn.ENCODEURL(O209)),"Write email"))</f>
        <v/>
      </c>
      <c r="E209" s="17"/>
      <c r="F209" s="17"/>
      <c r="G209" s="20"/>
      <c r="H209" s="17"/>
      <c r="I209" s="21"/>
      <c r="J209" s="17"/>
      <c r="K209" s="17"/>
      <c r="L209" s="18" t="str">
        <f aca="true">IF(OR(I209="",J209&lt;&gt;"Unpaid"),"",TODAY()-I209)</f>
        <v/>
      </c>
      <c r="M209" s="17"/>
      <c r="N209" s="0" t="str">
        <f aca="false">IF(OR(C209="",C209="Call them"),"",SUBSTITUTE(SUBSTITUTE(SUBSTITUTE(SUBSTITUTE(SUBSTITUTE(SUBSTITUTE(SUBSTITUTE(SUBSTITUTE(SUBSTITUTE(INDEX(Templates!$C$2:$C$5,P209),"{contact}",IF(E209="","there",E209)),"{client}",B209),"{invoice}",A209),"{amount}",TEXT(G209,"#,##0.00")),"{currency}",H209),"{due_date}",TEXT(I209,"d mmm yyyy")),"{days_overdue}",MAX(0,L209)),"{sender}",Settings!$B$2),"{business}",Settings!$B$3))</f>
        <v/>
      </c>
      <c r="O209" s="0" t="str">
        <f aca="false">IF(OR(C209="",C209="Call them"),"",SUBSTITUTE(SUBSTITUTE(SUBSTITUTE(SUBSTITUTE(SUBSTITUTE(SUBSTITUTE(SUBSTITUTE(SUBSTITUTE(SUBSTITUTE(INDEX(Templates!$D$2:$D$5,P209),"{contact}",IF(E209="","there",E209)),"{client}",B209),"{invoice}",A209),"{amount}",TEXT(G209,"#,##0.00")),"{currency}",H209),"{due_date}",TEXT(I209,"d mmm yyyy")),"{days_overdue}",MAX(0,L209)),"{sender}",Settings!$B$2),"{business}",Settings!$B$3))</f>
        <v/>
      </c>
      <c r="P209" s="19" t="n">
        <f aca="false">IF(OR(A209="",J209&lt;&gt;"Unpaid",I209=""),0,IF(L209&gt;=Settings!$B$8,4,IF(L209&gt;=Settings!$B$7,3,IF(L209&gt;=0,2,IF(L209&gt;=-Settings!$B$6,1,0)))))</f>
        <v>0</v>
      </c>
    </row>
    <row r="210" customFormat="false" ht="15" hidden="false" customHeight="false" outlineLevel="0" collapsed="false">
      <c r="A210" s="17"/>
      <c r="B210" s="17"/>
      <c r="C210" s="13" t="str">
        <f aca="false">IF(P210=0,"",IF(P210&gt;IFERROR(MATCH(K210,Templates!$A$2:$A$5,0),0),INDEX(Templates!$A$2:$A$5,P210),IF(AND(P210=4,L210&gt;=Settings!$B$8+7),"Call them","")))</f>
        <v/>
      </c>
      <c r="D210" s="14" t="str">
        <f aca="false">IF(N210="","",HYPERLINK(IF(Settings!$B$4="Gmail","https://mail.google.com/mail/?"&amp;IF(Settings!$B$5="","","authuser="&amp;_xlfn.ENCODEURL(Settings!$B$5)&amp;"&amp;")&amp;"view=cm&amp;fs=1&amp;to="&amp;_xlfn.ENCODEURL(F210)&amp;"&amp;su="&amp;_xlfn.ENCODEURL(N210)&amp;"&amp;body="&amp;_xlfn.ENCODEURL(O210),"mailto:"&amp;F210&amp;"?subject="&amp;_xlfn.ENCODEURL(N210)&amp;"&amp;body="&amp;_xlfn.ENCODEURL(O210)),"Write email"))</f>
        <v/>
      </c>
      <c r="E210" s="17"/>
      <c r="F210" s="17"/>
      <c r="G210" s="20"/>
      <c r="H210" s="17"/>
      <c r="I210" s="21"/>
      <c r="J210" s="17"/>
      <c r="K210" s="17"/>
      <c r="L210" s="18" t="str">
        <f aca="true">IF(OR(I210="",J210&lt;&gt;"Unpaid"),"",TODAY()-I210)</f>
        <v/>
      </c>
      <c r="M210" s="17"/>
      <c r="N210" s="0" t="str">
        <f aca="false">IF(OR(C210="",C210="Call them"),"",SUBSTITUTE(SUBSTITUTE(SUBSTITUTE(SUBSTITUTE(SUBSTITUTE(SUBSTITUTE(SUBSTITUTE(SUBSTITUTE(SUBSTITUTE(INDEX(Templates!$C$2:$C$5,P210),"{contact}",IF(E210="","there",E210)),"{client}",B210),"{invoice}",A210),"{amount}",TEXT(G210,"#,##0.00")),"{currency}",H210),"{due_date}",TEXT(I210,"d mmm yyyy")),"{days_overdue}",MAX(0,L210)),"{sender}",Settings!$B$2),"{business}",Settings!$B$3))</f>
        <v/>
      </c>
      <c r="O210" s="0" t="str">
        <f aca="false">IF(OR(C210="",C210="Call them"),"",SUBSTITUTE(SUBSTITUTE(SUBSTITUTE(SUBSTITUTE(SUBSTITUTE(SUBSTITUTE(SUBSTITUTE(SUBSTITUTE(SUBSTITUTE(INDEX(Templates!$D$2:$D$5,P210),"{contact}",IF(E210="","there",E210)),"{client}",B210),"{invoice}",A210),"{amount}",TEXT(G210,"#,##0.00")),"{currency}",H210),"{due_date}",TEXT(I210,"d mmm yyyy")),"{days_overdue}",MAX(0,L210)),"{sender}",Settings!$B$2),"{business}",Settings!$B$3))</f>
        <v/>
      </c>
      <c r="P210" s="19" t="n">
        <f aca="false">IF(OR(A210="",J210&lt;&gt;"Unpaid",I210=""),0,IF(L210&gt;=Settings!$B$8,4,IF(L210&gt;=Settings!$B$7,3,IF(L210&gt;=0,2,IF(L210&gt;=-Settings!$B$6,1,0)))))</f>
        <v>0</v>
      </c>
    </row>
    <row r="211" customFormat="false" ht="15" hidden="false" customHeight="false" outlineLevel="0" collapsed="false">
      <c r="A211" s="17"/>
      <c r="B211" s="17"/>
      <c r="C211" s="13" t="str">
        <f aca="false">IF(P211=0,"",IF(P211&gt;IFERROR(MATCH(K211,Templates!$A$2:$A$5,0),0),INDEX(Templates!$A$2:$A$5,P211),IF(AND(P211=4,L211&gt;=Settings!$B$8+7),"Call them","")))</f>
        <v/>
      </c>
      <c r="D211" s="14" t="str">
        <f aca="false">IF(N211="","",HYPERLINK(IF(Settings!$B$4="Gmail","https://mail.google.com/mail/?"&amp;IF(Settings!$B$5="","","authuser="&amp;_xlfn.ENCODEURL(Settings!$B$5)&amp;"&amp;")&amp;"view=cm&amp;fs=1&amp;to="&amp;_xlfn.ENCODEURL(F211)&amp;"&amp;su="&amp;_xlfn.ENCODEURL(N211)&amp;"&amp;body="&amp;_xlfn.ENCODEURL(O211),"mailto:"&amp;F211&amp;"?subject="&amp;_xlfn.ENCODEURL(N211)&amp;"&amp;body="&amp;_xlfn.ENCODEURL(O211)),"Write email"))</f>
        <v/>
      </c>
      <c r="E211" s="17"/>
      <c r="F211" s="17"/>
      <c r="G211" s="20"/>
      <c r="H211" s="17"/>
      <c r="I211" s="21"/>
      <c r="J211" s="17"/>
      <c r="K211" s="17"/>
      <c r="L211" s="18" t="str">
        <f aca="true">IF(OR(I211="",J211&lt;&gt;"Unpaid"),"",TODAY()-I211)</f>
        <v/>
      </c>
      <c r="M211" s="17"/>
      <c r="N211" s="0" t="str">
        <f aca="false">IF(OR(C211="",C211="Call them"),"",SUBSTITUTE(SUBSTITUTE(SUBSTITUTE(SUBSTITUTE(SUBSTITUTE(SUBSTITUTE(SUBSTITUTE(SUBSTITUTE(SUBSTITUTE(INDEX(Templates!$C$2:$C$5,P211),"{contact}",IF(E211="","there",E211)),"{client}",B211),"{invoice}",A211),"{amount}",TEXT(G211,"#,##0.00")),"{currency}",H211),"{due_date}",TEXT(I211,"d mmm yyyy")),"{days_overdue}",MAX(0,L211)),"{sender}",Settings!$B$2),"{business}",Settings!$B$3))</f>
        <v/>
      </c>
      <c r="O211" s="0" t="str">
        <f aca="false">IF(OR(C211="",C211="Call them"),"",SUBSTITUTE(SUBSTITUTE(SUBSTITUTE(SUBSTITUTE(SUBSTITUTE(SUBSTITUTE(SUBSTITUTE(SUBSTITUTE(SUBSTITUTE(INDEX(Templates!$D$2:$D$5,P211),"{contact}",IF(E211="","there",E211)),"{client}",B211),"{invoice}",A211),"{amount}",TEXT(G211,"#,##0.00")),"{currency}",H211),"{due_date}",TEXT(I211,"d mmm yyyy")),"{days_overdue}",MAX(0,L211)),"{sender}",Settings!$B$2),"{business}",Settings!$B$3))</f>
        <v/>
      </c>
      <c r="P211" s="19" t="n">
        <f aca="false">IF(OR(A211="",J211&lt;&gt;"Unpaid",I211=""),0,IF(L211&gt;=Settings!$B$8,4,IF(L211&gt;=Settings!$B$7,3,IF(L211&gt;=0,2,IF(L211&gt;=-Settings!$B$6,1,0)))))</f>
        <v>0</v>
      </c>
    </row>
    <row r="212" customFormat="false" ht="15" hidden="false" customHeight="false" outlineLevel="0" collapsed="false">
      <c r="A212" s="17"/>
      <c r="B212" s="17"/>
      <c r="C212" s="13" t="str">
        <f aca="false">IF(P212=0,"",IF(P212&gt;IFERROR(MATCH(K212,Templates!$A$2:$A$5,0),0),INDEX(Templates!$A$2:$A$5,P212),IF(AND(P212=4,L212&gt;=Settings!$B$8+7),"Call them","")))</f>
        <v/>
      </c>
      <c r="D212" s="14" t="str">
        <f aca="false">IF(N212="","",HYPERLINK(IF(Settings!$B$4="Gmail","https://mail.google.com/mail/?"&amp;IF(Settings!$B$5="","","authuser="&amp;_xlfn.ENCODEURL(Settings!$B$5)&amp;"&amp;")&amp;"view=cm&amp;fs=1&amp;to="&amp;_xlfn.ENCODEURL(F212)&amp;"&amp;su="&amp;_xlfn.ENCODEURL(N212)&amp;"&amp;body="&amp;_xlfn.ENCODEURL(O212),"mailto:"&amp;F212&amp;"?subject="&amp;_xlfn.ENCODEURL(N212)&amp;"&amp;body="&amp;_xlfn.ENCODEURL(O212)),"Write email"))</f>
        <v/>
      </c>
      <c r="E212" s="17"/>
      <c r="F212" s="17"/>
      <c r="G212" s="20"/>
      <c r="H212" s="17"/>
      <c r="I212" s="21"/>
      <c r="J212" s="17"/>
      <c r="K212" s="17"/>
      <c r="L212" s="18" t="str">
        <f aca="true">IF(OR(I212="",J212&lt;&gt;"Unpaid"),"",TODAY()-I212)</f>
        <v/>
      </c>
      <c r="M212" s="17"/>
      <c r="N212" s="0" t="str">
        <f aca="false">IF(OR(C212="",C212="Call them"),"",SUBSTITUTE(SUBSTITUTE(SUBSTITUTE(SUBSTITUTE(SUBSTITUTE(SUBSTITUTE(SUBSTITUTE(SUBSTITUTE(SUBSTITUTE(INDEX(Templates!$C$2:$C$5,P212),"{contact}",IF(E212="","there",E212)),"{client}",B212),"{invoice}",A212),"{amount}",TEXT(G212,"#,##0.00")),"{currency}",H212),"{due_date}",TEXT(I212,"d mmm yyyy")),"{days_overdue}",MAX(0,L212)),"{sender}",Settings!$B$2),"{business}",Settings!$B$3))</f>
        <v/>
      </c>
      <c r="O212" s="0" t="str">
        <f aca="false">IF(OR(C212="",C212="Call them"),"",SUBSTITUTE(SUBSTITUTE(SUBSTITUTE(SUBSTITUTE(SUBSTITUTE(SUBSTITUTE(SUBSTITUTE(SUBSTITUTE(SUBSTITUTE(INDEX(Templates!$D$2:$D$5,P212),"{contact}",IF(E212="","there",E212)),"{client}",B212),"{invoice}",A212),"{amount}",TEXT(G212,"#,##0.00")),"{currency}",H212),"{due_date}",TEXT(I212,"d mmm yyyy")),"{days_overdue}",MAX(0,L212)),"{sender}",Settings!$B$2),"{business}",Settings!$B$3))</f>
        <v/>
      </c>
      <c r="P212" s="19" t="n">
        <f aca="false">IF(OR(A212="",J212&lt;&gt;"Unpaid",I212=""),0,IF(L212&gt;=Settings!$B$8,4,IF(L212&gt;=Settings!$B$7,3,IF(L212&gt;=0,2,IF(L212&gt;=-Settings!$B$6,1,0)))))</f>
        <v>0</v>
      </c>
    </row>
    <row r="213" customFormat="false" ht="15" hidden="false" customHeight="false" outlineLevel="0" collapsed="false">
      <c r="A213" s="17"/>
      <c r="B213" s="17"/>
      <c r="C213" s="13" t="str">
        <f aca="false">IF(P213=0,"",IF(P213&gt;IFERROR(MATCH(K213,Templates!$A$2:$A$5,0),0),INDEX(Templates!$A$2:$A$5,P213),IF(AND(P213=4,L213&gt;=Settings!$B$8+7),"Call them","")))</f>
        <v/>
      </c>
      <c r="D213" s="14" t="str">
        <f aca="false">IF(N213="","",HYPERLINK(IF(Settings!$B$4="Gmail","https://mail.google.com/mail/?"&amp;IF(Settings!$B$5="","","authuser="&amp;_xlfn.ENCODEURL(Settings!$B$5)&amp;"&amp;")&amp;"view=cm&amp;fs=1&amp;to="&amp;_xlfn.ENCODEURL(F213)&amp;"&amp;su="&amp;_xlfn.ENCODEURL(N213)&amp;"&amp;body="&amp;_xlfn.ENCODEURL(O213),"mailto:"&amp;F213&amp;"?subject="&amp;_xlfn.ENCODEURL(N213)&amp;"&amp;body="&amp;_xlfn.ENCODEURL(O213)),"Write email"))</f>
        <v/>
      </c>
      <c r="E213" s="17"/>
      <c r="F213" s="17"/>
      <c r="G213" s="20"/>
      <c r="H213" s="17"/>
      <c r="I213" s="21"/>
      <c r="J213" s="17"/>
      <c r="K213" s="17"/>
      <c r="L213" s="18" t="str">
        <f aca="true">IF(OR(I213="",J213&lt;&gt;"Unpaid"),"",TODAY()-I213)</f>
        <v/>
      </c>
      <c r="M213" s="17"/>
      <c r="N213" s="0" t="str">
        <f aca="false">IF(OR(C213="",C213="Call them"),"",SUBSTITUTE(SUBSTITUTE(SUBSTITUTE(SUBSTITUTE(SUBSTITUTE(SUBSTITUTE(SUBSTITUTE(SUBSTITUTE(SUBSTITUTE(INDEX(Templates!$C$2:$C$5,P213),"{contact}",IF(E213="","there",E213)),"{client}",B213),"{invoice}",A213),"{amount}",TEXT(G213,"#,##0.00")),"{currency}",H213),"{due_date}",TEXT(I213,"d mmm yyyy")),"{days_overdue}",MAX(0,L213)),"{sender}",Settings!$B$2),"{business}",Settings!$B$3))</f>
        <v/>
      </c>
      <c r="O213" s="0" t="str">
        <f aca="false">IF(OR(C213="",C213="Call them"),"",SUBSTITUTE(SUBSTITUTE(SUBSTITUTE(SUBSTITUTE(SUBSTITUTE(SUBSTITUTE(SUBSTITUTE(SUBSTITUTE(SUBSTITUTE(INDEX(Templates!$D$2:$D$5,P213),"{contact}",IF(E213="","there",E213)),"{client}",B213),"{invoice}",A213),"{amount}",TEXT(G213,"#,##0.00")),"{currency}",H213),"{due_date}",TEXT(I213,"d mmm yyyy")),"{days_overdue}",MAX(0,L213)),"{sender}",Settings!$B$2),"{business}",Settings!$B$3))</f>
        <v/>
      </c>
      <c r="P213" s="19" t="n">
        <f aca="false">IF(OR(A213="",J213&lt;&gt;"Unpaid",I213=""),0,IF(L213&gt;=Settings!$B$8,4,IF(L213&gt;=Settings!$B$7,3,IF(L213&gt;=0,2,IF(L213&gt;=-Settings!$B$6,1,0)))))</f>
        <v>0</v>
      </c>
    </row>
    <row r="214" customFormat="false" ht="15" hidden="false" customHeight="false" outlineLevel="0" collapsed="false">
      <c r="A214" s="17"/>
      <c r="B214" s="17"/>
      <c r="C214" s="13" t="str">
        <f aca="false">IF(P214=0,"",IF(P214&gt;IFERROR(MATCH(K214,Templates!$A$2:$A$5,0),0),INDEX(Templates!$A$2:$A$5,P214),IF(AND(P214=4,L214&gt;=Settings!$B$8+7),"Call them","")))</f>
        <v/>
      </c>
      <c r="D214" s="14" t="str">
        <f aca="false">IF(N214="","",HYPERLINK(IF(Settings!$B$4="Gmail","https://mail.google.com/mail/?"&amp;IF(Settings!$B$5="","","authuser="&amp;_xlfn.ENCODEURL(Settings!$B$5)&amp;"&amp;")&amp;"view=cm&amp;fs=1&amp;to="&amp;_xlfn.ENCODEURL(F214)&amp;"&amp;su="&amp;_xlfn.ENCODEURL(N214)&amp;"&amp;body="&amp;_xlfn.ENCODEURL(O214),"mailto:"&amp;F214&amp;"?subject="&amp;_xlfn.ENCODEURL(N214)&amp;"&amp;body="&amp;_xlfn.ENCODEURL(O214)),"Write email"))</f>
        <v/>
      </c>
      <c r="E214" s="17"/>
      <c r="F214" s="17"/>
      <c r="G214" s="20"/>
      <c r="H214" s="17"/>
      <c r="I214" s="21"/>
      <c r="J214" s="17"/>
      <c r="K214" s="17"/>
      <c r="L214" s="18" t="str">
        <f aca="true">IF(OR(I214="",J214&lt;&gt;"Unpaid"),"",TODAY()-I214)</f>
        <v/>
      </c>
      <c r="M214" s="17"/>
      <c r="N214" s="0" t="str">
        <f aca="false">IF(OR(C214="",C214="Call them"),"",SUBSTITUTE(SUBSTITUTE(SUBSTITUTE(SUBSTITUTE(SUBSTITUTE(SUBSTITUTE(SUBSTITUTE(SUBSTITUTE(SUBSTITUTE(INDEX(Templates!$C$2:$C$5,P214),"{contact}",IF(E214="","there",E214)),"{client}",B214),"{invoice}",A214),"{amount}",TEXT(G214,"#,##0.00")),"{currency}",H214),"{due_date}",TEXT(I214,"d mmm yyyy")),"{days_overdue}",MAX(0,L214)),"{sender}",Settings!$B$2),"{business}",Settings!$B$3))</f>
        <v/>
      </c>
      <c r="O214" s="0" t="str">
        <f aca="false">IF(OR(C214="",C214="Call them"),"",SUBSTITUTE(SUBSTITUTE(SUBSTITUTE(SUBSTITUTE(SUBSTITUTE(SUBSTITUTE(SUBSTITUTE(SUBSTITUTE(SUBSTITUTE(INDEX(Templates!$D$2:$D$5,P214),"{contact}",IF(E214="","there",E214)),"{client}",B214),"{invoice}",A214),"{amount}",TEXT(G214,"#,##0.00")),"{currency}",H214),"{due_date}",TEXT(I214,"d mmm yyyy")),"{days_overdue}",MAX(0,L214)),"{sender}",Settings!$B$2),"{business}",Settings!$B$3))</f>
        <v/>
      </c>
      <c r="P214" s="19" t="n">
        <f aca="false">IF(OR(A214="",J214&lt;&gt;"Unpaid",I214=""),0,IF(L214&gt;=Settings!$B$8,4,IF(L214&gt;=Settings!$B$7,3,IF(L214&gt;=0,2,IF(L214&gt;=-Settings!$B$6,1,0)))))</f>
        <v>0</v>
      </c>
    </row>
    <row r="215" customFormat="false" ht="15" hidden="false" customHeight="false" outlineLevel="0" collapsed="false">
      <c r="A215" s="17"/>
      <c r="B215" s="17"/>
      <c r="C215" s="13" t="str">
        <f aca="false">IF(P215=0,"",IF(P215&gt;IFERROR(MATCH(K215,Templates!$A$2:$A$5,0),0),INDEX(Templates!$A$2:$A$5,P215),IF(AND(P215=4,L215&gt;=Settings!$B$8+7),"Call them","")))</f>
        <v/>
      </c>
      <c r="D215" s="14" t="str">
        <f aca="false">IF(N215="","",HYPERLINK(IF(Settings!$B$4="Gmail","https://mail.google.com/mail/?"&amp;IF(Settings!$B$5="","","authuser="&amp;_xlfn.ENCODEURL(Settings!$B$5)&amp;"&amp;")&amp;"view=cm&amp;fs=1&amp;to="&amp;_xlfn.ENCODEURL(F215)&amp;"&amp;su="&amp;_xlfn.ENCODEURL(N215)&amp;"&amp;body="&amp;_xlfn.ENCODEURL(O215),"mailto:"&amp;F215&amp;"?subject="&amp;_xlfn.ENCODEURL(N215)&amp;"&amp;body="&amp;_xlfn.ENCODEURL(O215)),"Write email"))</f>
        <v/>
      </c>
      <c r="E215" s="17"/>
      <c r="F215" s="17"/>
      <c r="G215" s="20"/>
      <c r="H215" s="17"/>
      <c r="I215" s="21"/>
      <c r="J215" s="17"/>
      <c r="K215" s="17"/>
      <c r="L215" s="18" t="str">
        <f aca="true">IF(OR(I215="",J215&lt;&gt;"Unpaid"),"",TODAY()-I215)</f>
        <v/>
      </c>
      <c r="M215" s="17"/>
      <c r="N215" s="0" t="str">
        <f aca="false">IF(OR(C215="",C215="Call them"),"",SUBSTITUTE(SUBSTITUTE(SUBSTITUTE(SUBSTITUTE(SUBSTITUTE(SUBSTITUTE(SUBSTITUTE(SUBSTITUTE(SUBSTITUTE(INDEX(Templates!$C$2:$C$5,P215),"{contact}",IF(E215="","there",E215)),"{client}",B215),"{invoice}",A215),"{amount}",TEXT(G215,"#,##0.00")),"{currency}",H215),"{due_date}",TEXT(I215,"d mmm yyyy")),"{days_overdue}",MAX(0,L215)),"{sender}",Settings!$B$2),"{business}",Settings!$B$3))</f>
        <v/>
      </c>
      <c r="O215" s="0" t="str">
        <f aca="false">IF(OR(C215="",C215="Call them"),"",SUBSTITUTE(SUBSTITUTE(SUBSTITUTE(SUBSTITUTE(SUBSTITUTE(SUBSTITUTE(SUBSTITUTE(SUBSTITUTE(SUBSTITUTE(INDEX(Templates!$D$2:$D$5,P215),"{contact}",IF(E215="","there",E215)),"{client}",B215),"{invoice}",A215),"{amount}",TEXT(G215,"#,##0.00")),"{currency}",H215),"{due_date}",TEXT(I215,"d mmm yyyy")),"{days_overdue}",MAX(0,L215)),"{sender}",Settings!$B$2),"{business}",Settings!$B$3))</f>
        <v/>
      </c>
      <c r="P215" s="19" t="n">
        <f aca="false">IF(OR(A215="",J215&lt;&gt;"Unpaid",I215=""),0,IF(L215&gt;=Settings!$B$8,4,IF(L215&gt;=Settings!$B$7,3,IF(L215&gt;=0,2,IF(L215&gt;=-Settings!$B$6,1,0)))))</f>
        <v>0</v>
      </c>
    </row>
    <row r="216" customFormat="false" ht="15" hidden="false" customHeight="false" outlineLevel="0" collapsed="false">
      <c r="A216" s="17"/>
      <c r="B216" s="17"/>
      <c r="C216" s="13" t="str">
        <f aca="false">IF(P216=0,"",IF(P216&gt;IFERROR(MATCH(K216,Templates!$A$2:$A$5,0),0),INDEX(Templates!$A$2:$A$5,P216),IF(AND(P216=4,L216&gt;=Settings!$B$8+7),"Call them","")))</f>
        <v/>
      </c>
      <c r="D216" s="14" t="str">
        <f aca="false">IF(N216="","",HYPERLINK(IF(Settings!$B$4="Gmail","https://mail.google.com/mail/?"&amp;IF(Settings!$B$5="","","authuser="&amp;_xlfn.ENCODEURL(Settings!$B$5)&amp;"&amp;")&amp;"view=cm&amp;fs=1&amp;to="&amp;_xlfn.ENCODEURL(F216)&amp;"&amp;su="&amp;_xlfn.ENCODEURL(N216)&amp;"&amp;body="&amp;_xlfn.ENCODEURL(O216),"mailto:"&amp;F216&amp;"?subject="&amp;_xlfn.ENCODEURL(N216)&amp;"&amp;body="&amp;_xlfn.ENCODEURL(O216)),"Write email"))</f>
        <v/>
      </c>
      <c r="E216" s="17"/>
      <c r="F216" s="17"/>
      <c r="G216" s="20"/>
      <c r="H216" s="17"/>
      <c r="I216" s="21"/>
      <c r="J216" s="17"/>
      <c r="K216" s="17"/>
      <c r="L216" s="18" t="str">
        <f aca="true">IF(OR(I216="",J216&lt;&gt;"Unpaid"),"",TODAY()-I216)</f>
        <v/>
      </c>
      <c r="M216" s="17"/>
      <c r="N216" s="0" t="str">
        <f aca="false">IF(OR(C216="",C216="Call them"),"",SUBSTITUTE(SUBSTITUTE(SUBSTITUTE(SUBSTITUTE(SUBSTITUTE(SUBSTITUTE(SUBSTITUTE(SUBSTITUTE(SUBSTITUTE(INDEX(Templates!$C$2:$C$5,P216),"{contact}",IF(E216="","there",E216)),"{client}",B216),"{invoice}",A216),"{amount}",TEXT(G216,"#,##0.00")),"{currency}",H216),"{due_date}",TEXT(I216,"d mmm yyyy")),"{days_overdue}",MAX(0,L216)),"{sender}",Settings!$B$2),"{business}",Settings!$B$3))</f>
        <v/>
      </c>
      <c r="O216" s="0" t="str">
        <f aca="false">IF(OR(C216="",C216="Call them"),"",SUBSTITUTE(SUBSTITUTE(SUBSTITUTE(SUBSTITUTE(SUBSTITUTE(SUBSTITUTE(SUBSTITUTE(SUBSTITUTE(SUBSTITUTE(INDEX(Templates!$D$2:$D$5,P216),"{contact}",IF(E216="","there",E216)),"{client}",B216),"{invoice}",A216),"{amount}",TEXT(G216,"#,##0.00")),"{currency}",H216),"{due_date}",TEXT(I216,"d mmm yyyy")),"{days_overdue}",MAX(0,L216)),"{sender}",Settings!$B$2),"{business}",Settings!$B$3))</f>
        <v/>
      </c>
      <c r="P216" s="19" t="n">
        <f aca="false">IF(OR(A216="",J216&lt;&gt;"Unpaid",I216=""),0,IF(L216&gt;=Settings!$B$8,4,IF(L216&gt;=Settings!$B$7,3,IF(L216&gt;=0,2,IF(L216&gt;=-Settings!$B$6,1,0)))))</f>
        <v>0</v>
      </c>
    </row>
    <row r="217" customFormat="false" ht="15" hidden="false" customHeight="false" outlineLevel="0" collapsed="false">
      <c r="A217" s="17"/>
      <c r="B217" s="17"/>
      <c r="C217" s="13" t="str">
        <f aca="false">IF(P217=0,"",IF(P217&gt;IFERROR(MATCH(K217,Templates!$A$2:$A$5,0),0),INDEX(Templates!$A$2:$A$5,P217),IF(AND(P217=4,L217&gt;=Settings!$B$8+7),"Call them","")))</f>
        <v/>
      </c>
      <c r="D217" s="14" t="str">
        <f aca="false">IF(N217="","",HYPERLINK(IF(Settings!$B$4="Gmail","https://mail.google.com/mail/?"&amp;IF(Settings!$B$5="","","authuser="&amp;_xlfn.ENCODEURL(Settings!$B$5)&amp;"&amp;")&amp;"view=cm&amp;fs=1&amp;to="&amp;_xlfn.ENCODEURL(F217)&amp;"&amp;su="&amp;_xlfn.ENCODEURL(N217)&amp;"&amp;body="&amp;_xlfn.ENCODEURL(O217),"mailto:"&amp;F217&amp;"?subject="&amp;_xlfn.ENCODEURL(N217)&amp;"&amp;body="&amp;_xlfn.ENCODEURL(O217)),"Write email"))</f>
        <v/>
      </c>
      <c r="E217" s="17"/>
      <c r="F217" s="17"/>
      <c r="G217" s="20"/>
      <c r="H217" s="17"/>
      <c r="I217" s="21"/>
      <c r="J217" s="17"/>
      <c r="K217" s="17"/>
      <c r="L217" s="18" t="str">
        <f aca="true">IF(OR(I217="",J217&lt;&gt;"Unpaid"),"",TODAY()-I217)</f>
        <v/>
      </c>
      <c r="M217" s="17"/>
      <c r="N217" s="0" t="str">
        <f aca="false">IF(OR(C217="",C217="Call them"),"",SUBSTITUTE(SUBSTITUTE(SUBSTITUTE(SUBSTITUTE(SUBSTITUTE(SUBSTITUTE(SUBSTITUTE(SUBSTITUTE(SUBSTITUTE(INDEX(Templates!$C$2:$C$5,P217),"{contact}",IF(E217="","there",E217)),"{client}",B217),"{invoice}",A217),"{amount}",TEXT(G217,"#,##0.00")),"{currency}",H217),"{due_date}",TEXT(I217,"d mmm yyyy")),"{days_overdue}",MAX(0,L217)),"{sender}",Settings!$B$2),"{business}",Settings!$B$3))</f>
        <v/>
      </c>
      <c r="O217" s="0" t="str">
        <f aca="false">IF(OR(C217="",C217="Call them"),"",SUBSTITUTE(SUBSTITUTE(SUBSTITUTE(SUBSTITUTE(SUBSTITUTE(SUBSTITUTE(SUBSTITUTE(SUBSTITUTE(SUBSTITUTE(INDEX(Templates!$D$2:$D$5,P217),"{contact}",IF(E217="","there",E217)),"{client}",B217),"{invoice}",A217),"{amount}",TEXT(G217,"#,##0.00")),"{currency}",H217),"{due_date}",TEXT(I217,"d mmm yyyy")),"{days_overdue}",MAX(0,L217)),"{sender}",Settings!$B$2),"{business}",Settings!$B$3))</f>
        <v/>
      </c>
      <c r="P217" s="19" t="n">
        <f aca="false">IF(OR(A217="",J217&lt;&gt;"Unpaid",I217=""),0,IF(L217&gt;=Settings!$B$8,4,IF(L217&gt;=Settings!$B$7,3,IF(L217&gt;=0,2,IF(L217&gt;=-Settings!$B$6,1,0)))))</f>
        <v>0</v>
      </c>
    </row>
    <row r="218" customFormat="false" ht="15" hidden="false" customHeight="false" outlineLevel="0" collapsed="false">
      <c r="A218" s="17"/>
      <c r="B218" s="17"/>
      <c r="C218" s="13" t="str">
        <f aca="false">IF(P218=0,"",IF(P218&gt;IFERROR(MATCH(K218,Templates!$A$2:$A$5,0),0),INDEX(Templates!$A$2:$A$5,P218),IF(AND(P218=4,L218&gt;=Settings!$B$8+7),"Call them","")))</f>
        <v/>
      </c>
      <c r="D218" s="14" t="str">
        <f aca="false">IF(N218="","",HYPERLINK(IF(Settings!$B$4="Gmail","https://mail.google.com/mail/?"&amp;IF(Settings!$B$5="","","authuser="&amp;_xlfn.ENCODEURL(Settings!$B$5)&amp;"&amp;")&amp;"view=cm&amp;fs=1&amp;to="&amp;_xlfn.ENCODEURL(F218)&amp;"&amp;su="&amp;_xlfn.ENCODEURL(N218)&amp;"&amp;body="&amp;_xlfn.ENCODEURL(O218),"mailto:"&amp;F218&amp;"?subject="&amp;_xlfn.ENCODEURL(N218)&amp;"&amp;body="&amp;_xlfn.ENCODEURL(O218)),"Write email"))</f>
        <v/>
      </c>
      <c r="E218" s="17"/>
      <c r="F218" s="17"/>
      <c r="G218" s="20"/>
      <c r="H218" s="17"/>
      <c r="I218" s="21"/>
      <c r="J218" s="17"/>
      <c r="K218" s="17"/>
      <c r="L218" s="18" t="str">
        <f aca="true">IF(OR(I218="",J218&lt;&gt;"Unpaid"),"",TODAY()-I218)</f>
        <v/>
      </c>
      <c r="M218" s="17"/>
      <c r="N218" s="0" t="str">
        <f aca="false">IF(OR(C218="",C218="Call them"),"",SUBSTITUTE(SUBSTITUTE(SUBSTITUTE(SUBSTITUTE(SUBSTITUTE(SUBSTITUTE(SUBSTITUTE(SUBSTITUTE(SUBSTITUTE(INDEX(Templates!$C$2:$C$5,P218),"{contact}",IF(E218="","there",E218)),"{client}",B218),"{invoice}",A218),"{amount}",TEXT(G218,"#,##0.00")),"{currency}",H218),"{due_date}",TEXT(I218,"d mmm yyyy")),"{days_overdue}",MAX(0,L218)),"{sender}",Settings!$B$2),"{business}",Settings!$B$3))</f>
        <v/>
      </c>
      <c r="O218" s="0" t="str">
        <f aca="false">IF(OR(C218="",C218="Call them"),"",SUBSTITUTE(SUBSTITUTE(SUBSTITUTE(SUBSTITUTE(SUBSTITUTE(SUBSTITUTE(SUBSTITUTE(SUBSTITUTE(SUBSTITUTE(INDEX(Templates!$D$2:$D$5,P218),"{contact}",IF(E218="","there",E218)),"{client}",B218),"{invoice}",A218),"{amount}",TEXT(G218,"#,##0.00")),"{currency}",H218),"{due_date}",TEXT(I218,"d mmm yyyy")),"{days_overdue}",MAX(0,L218)),"{sender}",Settings!$B$2),"{business}",Settings!$B$3))</f>
        <v/>
      </c>
      <c r="P218" s="19" t="n">
        <f aca="false">IF(OR(A218="",J218&lt;&gt;"Unpaid",I218=""),0,IF(L218&gt;=Settings!$B$8,4,IF(L218&gt;=Settings!$B$7,3,IF(L218&gt;=0,2,IF(L218&gt;=-Settings!$B$6,1,0)))))</f>
        <v>0</v>
      </c>
    </row>
    <row r="219" customFormat="false" ht="15" hidden="false" customHeight="false" outlineLevel="0" collapsed="false">
      <c r="A219" s="17"/>
      <c r="B219" s="17"/>
      <c r="C219" s="13" t="str">
        <f aca="false">IF(P219=0,"",IF(P219&gt;IFERROR(MATCH(K219,Templates!$A$2:$A$5,0),0),INDEX(Templates!$A$2:$A$5,P219),IF(AND(P219=4,L219&gt;=Settings!$B$8+7),"Call them","")))</f>
        <v/>
      </c>
      <c r="D219" s="14" t="str">
        <f aca="false">IF(N219="","",HYPERLINK(IF(Settings!$B$4="Gmail","https://mail.google.com/mail/?"&amp;IF(Settings!$B$5="","","authuser="&amp;_xlfn.ENCODEURL(Settings!$B$5)&amp;"&amp;")&amp;"view=cm&amp;fs=1&amp;to="&amp;_xlfn.ENCODEURL(F219)&amp;"&amp;su="&amp;_xlfn.ENCODEURL(N219)&amp;"&amp;body="&amp;_xlfn.ENCODEURL(O219),"mailto:"&amp;F219&amp;"?subject="&amp;_xlfn.ENCODEURL(N219)&amp;"&amp;body="&amp;_xlfn.ENCODEURL(O219)),"Write email"))</f>
        <v/>
      </c>
      <c r="E219" s="17"/>
      <c r="F219" s="17"/>
      <c r="G219" s="20"/>
      <c r="H219" s="17"/>
      <c r="I219" s="21"/>
      <c r="J219" s="17"/>
      <c r="K219" s="17"/>
      <c r="L219" s="18" t="str">
        <f aca="true">IF(OR(I219="",J219&lt;&gt;"Unpaid"),"",TODAY()-I219)</f>
        <v/>
      </c>
      <c r="M219" s="17"/>
      <c r="N219" s="0" t="str">
        <f aca="false">IF(OR(C219="",C219="Call them"),"",SUBSTITUTE(SUBSTITUTE(SUBSTITUTE(SUBSTITUTE(SUBSTITUTE(SUBSTITUTE(SUBSTITUTE(SUBSTITUTE(SUBSTITUTE(INDEX(Templates!$C$2:$C$5,P219),"{contact}",IF(E219="","there",E219)),"{client}",B219),"{invoice}",A219),"{amount}",TEXT(G219,"#,##0.00")),"{currency}",H219),"{due_date}",TEXT(I219,"d mmm yyyy")),"{days_overdue}",MAX(0,L219)),"{sender}",Settings!$B$2),"{business}",Settings!$B$3))</f>
        <v/>
      </c>
      <c r="O219" s="0" t="str">
        <f aca="false">IF(OR(C219="",C219="Call them"),"",SUBSTITUTE(SUBSTITUTE(SUBSTITUTE(SUBSTITUTE(SUBSTITUTE(SUBSTITUTE(SUBSTITUTE(SUBSTITUTE(SUBSTITUTE(INDEX(Templates!$D$2:$D$5,P219),"{contact}",IF(E219="","there",E219)),"{client}",B219),"{invoice}",A219),"{amount}",TEXT(G219,"#,##0.00")),"{currency}",H219),"{due_date}",TEXT(I219,"d mmm yyyy")),"{days_overdue}",MAX(0,L219)),"{sender}",Settings!$B$2),"{business}",Settings!$B$3))</f>
        <v/>
      </c>
      <c r="P219" s="19" t="n">
        <f aca="false">IF(OR(A219="",J219&lt;&gt;"Unpaid",I219=""),0,IF(L219&gt;=Settings!$B$8,4,IF(L219&gt;=Settings!$B$7,3,IF(L219&gt;=0,2,IF(L219&gt;=-Settings!$B$6,1,0)))))</f>
        <v>0</v>
      </c>
    </row>
    <row r="220" customFormat="false" ht="15" hidden="false" customHeight="false" outlineLevel="0" collapsed="false">
      <c r="A220" s="17"/>
      <c r="B220" s="17"/>
      <c r="C220" s="13" t="str">
        <f aca="false">IF(P220=0,"",IF(P220&gt;IFERROR(MATCH(K220,Templates!$A$2:$A$5,0),0),INDEX(Templates!$A$2:$A$5,P220),IF(AND(P220=4,L220&gt;=Settings!$B$8+7),"Call them","")))</f>
        <v/>
      </c>
      <c r="D220" s="14" t="str">
        <f aca="false">IF(N220="","",HYPERLINK(IF(Settings!$B$4="Gmail","https://mail.google.com/mail/?"&amp;IF(Settings!$B$5="","","authuser="&amp;_xlfn.ENCODEURL(Settings!$B$5)&amp;"&amp;")&amp;"view=cm&amp;fs=1&amp;to="&amp;_xlfn.ENCODEURL(F220)&amp;"&amp;su="&amp;_xlfn.ENCODEURL(N220)&amp;"&amp;body="&amp;_xlfn.ENCODEURL(O220),"mailto:"&amp;F220&amp;"?subject="&amp;_xlfn.ENCODEURL(N220)&amp;"&amp;body="&amp;_xlfn.ENCODEURL(O220)),"Write email"))</f>
        <v/>
      </c>
      <c r="E220" s="17"/>
      <c r="F220" s="17"/>
      <c r="G220" s="20"/>
      <c r="H220" s="17"/>
      <c r="I220" s="21"/>
      <c r="J220" s="17"/>
      <c r="K220" s="17"/>
      <c r="L220" s="18" t="str">
        <f aca="true">IF(OR(I220="",J220&lt;&gt;"Unpaid"),"",TODAY()-I220)</f>
        <v/>
      </c>
      <c r="M220" s="17"/>
      <c r="N220" s="0" t="str">
        <f aca="false">IF(OR(C220="",C220="Call them"),"",SUBSTITUTE(SUBSTITUTE(SUBSTITUTE(SUBSTITUTE(SUBSTITUTE(SUBSTITUTE(SUBSTITUTE(SUBSTITUTE(SUBSTITUTE(INDEX(Templates!$C$2:$C$5,P220),"{contact}",IF(E220="","there",E220)),"{client}",B220),"{invoice}",A220),"{amount}",TEXT(G220,"#,##0.00")),"{currency}",H220),"{due_date}",TEXT(I220,"d mmm yyyy")),"{days_overdue}",MAX(0,L220)),"{sender}",Settings!$B$2),"{business}",Settings!$B$3))</f>
        <v/>
      </c>
      <c r="O220" s="0" t="str">
        <f aca="false">IF(OR(C220="",C220="Call them"),"",SUBSTITUTE(SUBSTITUTE(SUBSTITUTE(SUBSTITUTE(SUBSTITUTE(SUBSTITUTE(SUBSTITUTE(SUBSTITUTE(SUBSTITUTE(INDEX(Templates!$D$2:$D$5,P220),"{contact}",IF(E220="","there",E220)),"{client}",B220),"{invoice}",A220),"{amount}",TEXT(G220,"#,##0.00")),"{currency}",H220),"{due_date}",TEXT(I220,"d mmm yyyy")),"{days_overdue}",MAX(0,L220)),"{sender}",Settings!$B$2),"{business}",Settings!$B$3))</f>
        <v/>
      </c>
      <c r="P220" s="19" t="n">
        <f aca="false">IF(OR(A220="",J220&lt;&gt;"Unpaid",I220=""),0,IF(L220&gt;=Settings!$B$8,4,IF(L220&gt;=Settings!$B$7,3,IF(L220&gt;=0,2,IF(L220&gt;=-Settings!$B$6,1,0)))))</f>
        <v>0</v>
      </c>
    </row>
    <row r="221" customFormat="false" ht="15" hidden="false" customHeight="false" outlineLevel="0" collapsed="false">
      <c r="A221" s="17"/>
      <c r="B221" s="17"/>
      <c r="C221" s="13" t="str">
        <f aca="false">IF(P221=0,"",IF(P221&gt;IFERROR(MATCH(K221,Templates!$A$2:$A$5,0),0),INDEX(Templates!$A$2:$A$5,P221),IF(AND(P221=4,L221&gt;=Settings!$B$8+7),"Call them","")))</f>
        <v/>
      </c>
      <c r="D221" s="14" t="str">
        <f aca="false">IF(N221="","",HYPERLINK(IF(Settings!$B$4="Gmail","https://mail.google.com/mail/?"&amp;IF(Settings!$B$5="","","authuser="&amp;_xlfn.ENCODEURL(Settings!$B$5)&amp;"&amp;")&amp;"view=cm&amp;fs=1&amp;to="&amp;_xlfn.ENCODEURL(F221)&amp;"&amp;su="&amp;_xlfn.ENCODEURL(N221)&amp;"&amp;body="&amp;_xlfn.ENCODEURL(O221),"mailto:"&amp;F221&amp;"?subject="&amp;_xlfn.ENCODEURL(N221)&amp;"&amp;body="&amp;_xlfn.ENCODEURL(O221)),"Write email"))</f>
        <v/>
      </c>
      <c r="E221" s="17"/>
      <c r="F221" s="17"/>
      <c r="G221" s="20"/>
      <c r="H221" s="17"/>
      <c r="I221" s="21"/>
      <c r="J221" s="17"/>
      <c r="K221" s="17"/>
      <c r="L221" s="18" t="str">
        <f aca="true">IF(OR(I221="",J221&lt;&gt;"Unpaid"),"",TODAY()-I221)</f>
        <v/>
      </c>
      <c r="M221" s="17"/>
      <c r="N221" s="0" t="str">
        <f aca="false">IF(OR(C221="",C221="Call them"),"",SUBSTITUTE(SUBSTITUTE(SUBSTITUTE(SUBSTITUTE(SUBSTITUTE(SUBSTITUTE(SUBSTITUTE(SUBSTITUTE(SUBSTITUTE(INDEX(Templates!$C$2:$C$5,P221),"{contact}",IF(E221="","there",E221)),"{client}",B221),"{invoice}",A221),"{amount}",TEXT(G221,"#,##0.00")),"{currency}",H221),"{due_date}",TEXT(I221,"d mmm yyyy")),"{days_overdue}",MAX(0,L221)),"{sender}",Settings!$B$2),"{business}",Settings!$B$3))</f>
        <v/>
      </c>
      <c r="O221" s="0" t="str">
        <f aca="false">IF(OR(C221="",C221="Call them"),"",SUBSTITUTE(SUBSTITUTE(SUBSTITUTE(SUBSTITUTE(SUBSTITUTE(SUBSTITUTE(SUBSTITUTE(SUBSTITUTE(SUBSTITUTE(INDEX(Templates!$D$2:$D$5,P221),"{contact}",IF(E221="","there",E221)),"{client}",B221),"{invoice}",A221),"{amount}",TEXT(G221,"#,##0.00")),"{currency}",H221),"{due_date}",TEXT(I221,"d mmm yyyy")),"{days_overdue}",MAX(0,L221)),"{sender}",Settings!$B$2),"{business}",Settings!$B$3))</f>
        <v/>
      </c>
      <c r="P221" s="19" t="n">
        <f aca="false">IF(OR(A221="",J221&lt;&gt;"Unpaid",I221=""),0,IF(L221&gt;=Settings!$B$8,4,IF(L221&gt;=Settings!$B$7,3,IF(L221&gt;=0,2,IF(L221&gt;=-Settings!$B$6,1,0)))))</f>
        <v>0</v>
      </c>
    </row>
    <row r="222" customFormat="false" ht="15" hidden="false" customHeight="false" outlineLevel="0" collapsed="false">
      <c r="A222" s="17"/>
      <c r="B222" s="17"/>
      <c r="C222" s="13" t="str">
        <f aca="false">IF(P222=0,"",IF(P222&gt;IFERROR(MATCH(K222,Templates!$A$2:$A$5,0),0),INDEX(Templates!$A$2:$A$5,P222),IF(AND(P222=4,L222&gt;=Settings!$B$8+7),"Call them","")))</f>
        <v/>
      </c>
      <c r="D222" s="14" t="str">
        <f aca="false">IF(N222="","",HYPERLINK(IF(Settings!$B$4="Gmail","https://mail.google.com/mail/?"&amp;IF(Settings!$B$5="","","authuser="&amp;_xlfn.ENCODEURL(Settings!$B$5)&amp;"&amp;")&amp;"view=cm&amp;fs=1&amp;to="&amp;_xlfn.ENCODEURL(F222)&amp;"&amp;su="&amp;_xlfn.ENCODEURL(N222)&amp;"&amp;body="&amp;_xlfn.ENCODEURL(O222),"mailto:"&amp;F222&amp;"?subject="&amp;_xlfn.ENCODEURL(N222)&amp;"&amp;body="&amp;_xlfn.ENCODEURL(O222)),"Write email"))</f>
        <v/>
      </c>
      <c r="E222" s="17"/>
      <c r="F222" s="17"/>
      <c r="G222" s="20"/>
      <c r="H222" s="17"/>
      <c r="I222" s="21"/>
      <c r="J222" s="17"/>
      <c r="K222" s="17"/>
      <c r="L222" s="18" t="str">
        <f aca="true">IF(OR(I222="",J222&lt;&gt;"Unpaid"),"",TODAY()-I222)</f>
        <v/>
      </c>
      <c r="M222" s="17"/>
      <c r="N222" s="0" t="str">
        <f aca="false">IF(OR(C222="",C222="Call them"),"",SUBSTITUTE(SUBSTITUTE(SUBSTITUTE(SUBSTITUTE(SUBSTITUTE(SUBSTITUTE(SUBSTITUTE(SUBSTITUTE(SUBSTITUTE(INDEX(Templates!$C$2:$C$5,P222),"{contact}",IF(E222="","there",E222)),"{client}",B222),"{invoice}",A222),"{amount}",TEXT(G222,"#,##0.00")),"{currency}",H222),"{due_date}",TEXT(I222,"d mmm yyyy")),"{days_overdue}",MAX(0,L222)),"{sender}",Settings!$B$2),"{business}",Settings!$B$3))</f>
        <v/>
      </c>
      <c r="O222" s="0" t="str">
        <f aca="false">IF(OR(C222="",C222="Call them"),"",SUBSTITUTE(SUBSTITUTE(SUBSTITUTE(SUBSTITUTE(SUBSTITUTE(SUBSTITUTE(SUBSTITUTE(SUBSTITUTE(SUBSTITUTE(INDEX(Templates!$D$2:$D$5,P222),"{contact}",IF(E222="","there",E222)),"{client}",B222),"{invoice}",A222),"{amount}",TEXT(G222,"#,##0.00")),"{currency}",H222),"{due_date}",TEXT(I222,"d mmm yyyy")),"{days_overdue}",MAX(0,L222)),"{sender}",Settings!$B$2),"{business}",Settings!$B$3))</f>
        <v/>
      </c>
      <c r="P222" s="19" t="n">
        <f aca="false">IF(OR(A222="",J222&lt;&gt;"Unpaid",I222=""),0,IF(L222&gt;=Settings!$B$8,4,IF(L222&gt;=Settings!$B$7,3,IF(L222&gt;=0,2,IF(L222&gt;=-Settings!$B$6,1,0)))))</f>
        <v>0</v>
      </c>
    </row>
    <row r="223" customFormat="false" ht="15" hidden="false" customHeight="false" outlineLevel="0" collapsed="false">
      <c r="A223" s="17"/>
      <c r="B223" s="17"/>
      <c r="C223" s="13" t="str">
        <f aca="false">IF(P223=0,"",IF(P223&gt;IFERROR(MATCH(K223,Templates!$A$2:$A$5,0),0),INDEX(Templates!$A$2:$A$5,P223),IF(AND(P223=4,L223&gt;=Settings!$B$8+7),"Call them","")))</f>
        <v/>
      </c>
      <c r="D223" s="14" t="str">
        <f aca="false">IF(N223="","",HYPERLINK(IF(Settings!$B$4="Gmail","https://mail.google.com/mail/?"&amp;IF(Settings!$B$5="","","authuser="&amp;_xlfn.ENCODEURL(Settings!$B$5)&amp;"&amp;")&amp;"view=cm&amp;fs=1&amp;to="&amp;_xlfn.ENCODEURL(F223)&amp;"&amp;su="&amp;_xlfn.ENCODEURL(N223)&amp;"&amp;body="&amp;_xlfn.ENCODEURL(O223),"mailto:"&amp;F223&amp;"?subject="&amp;_xlfn.ENCODEURL(N223)&amp;"&amp;body="&amp;_xlfn.ENCODEURL(O223)),"Write email"))</f>
        <v/>
      </c>
      <c r="E223" s="17"/>
      <c r="F223" s="17"/>
      <c r="G223" s="20"/>
      <c r="H223" s="17"/>
      <c r="I223" s="21"/>
      <c r="J223" s="17"/>
      <c r="K223" s="17"/>
      <c r="L223" s="18" t="str">
        <f aca="true">IF(OR(I223="",J223&lt;&gt;"Unpaid"),"",TODAY()-I223)</f>
        <v/>
      </c>
      <c r="M223" s="17"/>
      <c r="N223" s="0" t="str">
        <f aca="false">IF(OR(C223="",C223="Call them"),"",SUBSTITUTE(SUBSTITUTE(SUBSTITUTE(SUBSTITUTE(SUBSTITUTE(SUBSTITUTE(SUBSTITUTE(SUBSTITUTE(SUBSTITUTE(INDEX(Templates!$C$2:$C$5,P223),"{contact}",IF(E223="","there",E223)),"{client}",B223),"{invoice}",A223),"{amount}",TEXT(G223,"#,##0.00")),"{currency}",H223),"{due_date}",TEXT(I223,"d mmm yyyy")),"{days_overdue}",MAX(0,L223)),"{sender}",Settings!$B$2),"{business}",Settings!$B$3))</f>
        <v/>
      </c>
      <c r="O223" s="0" t="str">
        <f aca="false">IF(OR(C223="",C223="Call them"),"",SUBSTITUTE(SUBSTITUTE(SUBSTITUTE(SUBSTITUTE(SUBSTITUTE(SUBSTITUTE(SUBSTITUTE(SUBSTITUTE(SUBSTITUTE(INDEX(Templates!$D$2:$D$5,P223),"{contact}",IF(E223="","there",E223)),"{client}",B223),"{invoice}",A223),"{amount}",TEXT(G223,"#,##0.00")),"{currency}",H223),"{due_date}",TEXT(I223,"d mmm yyyy")),"{days_overdue}",MAX(0,L223)),"{sender}",Settings!$B$2),"{business}",Settings!$B$3))</f>
        <v/>
      </c>
      <c r="P223" s="19" t="n">
        <f aca="false">IF(OR(A223="",J223&lt;&gt;"Unpaid",I223=""),0,IF(L223&gt;=Settings!$B$8,4,IF(L223&gt;=Settings!$B$7,3,IF(L223&gt;=0,2,IF(L223&gt;=-Settings!$B$6,1,0)))))</f>
        <v>0</v>
      </c>
    </row>
    <row r="224" customFormat="false" ht="15" hidden="false" customHeight="false" outlineLevel="0" collapsed="false">
      <c r="A224" s="17"/>
      <c r="B224" s="17"/>
      <c r="C224" s="13" t="str">
        <f aca="false">IF(P224=0,"",IF(P224&gt;IFERROR(MATCH(K224,Templates!$A$2:$A$5,0),0),INDEX(Templates!$A$2:$A$5,P224),IF(AND(P224=4,L224&gt;=Settings!$B$8+7),"Call them","")))</f>
        <v/>
      </c>
      <c r="D224" s="14" t="str">
        <f aca="false">IF(N224="","",HYPERLINK(IF(Settings!$B$4="Gmail","https://mail.google.com/mail/?"&amp;IF(Settings!$B$5="","","authuser="&amp;_xlfn.ENCODEURL(Settings!$B$5)&amp;"&amp;")&amp;"view=cm&amp;fs=1&amp;to="&amp;_xlfn.ENCODEURL(F224)&amp;"&amp;su="&amp;_xlfn.ENCODEURL(N224)&amp;"&amp;body="&amp;_xlfn.ENCODEURL(O224),"mailto:"&amp;F224&amp;"?subject="&amp;_xlfn.ENCODEURL(N224)&amp;"&amp;body="&amp;_xlfn.ENCODEURL(O224)),"Write email"))</f>
        <v/>
      </c>
      <c r="E224" s="17"/>
      <c r="F224" s="17"/>
      <c r="G224" s="20"/>
      <c r="H224" s="17"/>
      <c r="I224" s="21"/>
      <c r="J224" s="17"/>
      <c r="K224" s="17"/>
      <c r="L224" s="18" t="str">
        <f aca="true">IF(OR(I224="",J224&lt;&gt;"Unpaid"),"",TODAY()-I224)</f>
        <v/>
      </c>
      <c r="M224" s="17"/>
      <c r="N224" s="0" t="str">
        <f aca="false">IF(OR(C224="",C224="Call them"),"",SUBSTITUTE(SUBSTITUTE(SUBSTITUTE(SUBSTITUTE(SUBSTITUTE(SUBSTITUTE(SUBSTITUTE(SUBSTITUTE(SUBSTITUTE(INDEX(Templates!$C$2:$C$5,P224),"{contact}",IF(E224="","there",E224)),"{client}",B224),"{invoice}",A224),"{amount}",TEXT(G224,"#,##0.00")),"{currency}",H224),"{due_date}",TEXT(I224,"d mmm yyyy")),"{days_overdue}",MAX(0,L224)),"{sender}",Settings!$B$2),"{business}",Settings!$B$3))</f>
        <v/>
      </c>
      <c r="O224" s="0" t="str">
        <f aca="false">IF(OR(C224="",C224="Call them"),"",SUBSTITUTE(SUBSTITUTE(SUBSTITUTE(SUBSTITUTE(SUBSTITUTE(SUBSTITUTE(SUBSTITUTE(SUBSTITUTE(SUBSTITUTE(INDEX(Templates!$D$2:$D$5,P224),"{contact}",IF(E224="","there",E224)),"{client}",B224),"{invoice}",A224),"{amount}",TEXT(G224,"#,##0.00")),"{currency}",H224),"{due_date}",TEXT(I224,"d mmm yyyy")),"{days_overdue}",MAX(0,L224)),"{sender}",Settings!$B$2),"{business}",Settings!$B$3))</f>
        <v/>
      </c>
      <c r="P224" s="19" t="n">
        <f aca="false">IF(OR(A224="",J224&lt;&gt;"Unpaid",I224=""),0,IF(L224&gt;=Settings!$B$8,4,IF(L224&gt;=Settings!$B$7,3,IF(L224&gt;=0,2,IF(L224&gt;=-Settings!$B$6,1,0)))))</f>
        <v>0</v>
      </c>
    </row>
    <row r="225" customFormat="false" ht="15" hidden="false" customHeight="false" outlineLevel="0" collapsed="false">
      <c r="A225" s="17"/>
      <c r="B225" s="17"/>
      <c r="C225" s="13" t="str">
        <f aca="false">IF(P225=0,"",IF(P225&gt;IFERROR(MATCH(K225,Templates!$A$2:$A$5,0),0),INDEX(Templates!$A$2:$A$5,P225),IF(AND(P225=4,L225&gt;=Settings!$B$8+7),"Call them","")))</f>
        <v/>
      </c>
      <c r="D225" s="14" t="str">
        <f aca="false">IF(N225="","",HYPERLINK(IF(Settings!$B$4="Gmail","https://mail.google.com/mail/?"&amp;IF(Settings!$B$5="","","authuser="&amp;_xlfn.ENCODEURL(Settings!$B$5)&amp;"&amp;")&amp;"view=cm&amp;fs=1&amp;to="&amp;_xlfn.ENCODEURL(F225)&amp;"&amp;su="&amp;_xlfn.ENCODEURL(N225)&amp;"&amp;body="&amp;_xlfn.ENCODEURL(O225),"mailto:"&amp;F225&amp;"?subject="&amp;_xlfn.ENCODEURL(N225)&amp;"&amp;body="&amp;_xlfn.ENCODEURL(O225)),"Write email"))</f>
        <v/>
      </c>
      <c r="E225" s="17"/>
      <c r="F225" s="17"/>
      <c r="G225" s="20"/>
      <c r="H225" s="17"/>
      <c r="I225" s="21"/>
      <c r="J225" s="17"/>
      <c r="K225" s="17"/>
      <c r="L225" s="18" t="str">
        <f aca="true">IF(OR(I225="",J225&lt;&gt;"Unpaid"),"",TODAY()-I225)</f>
        <v/>
      </c>
      <c r="M225" s="17"/>
      <c r="N225" s="0" t="str">
        <f aca="false">IF(OR(C225="",C225="Call them"),"",SUBSTITUTE(SUBSTITUTE(SUBSTITUTE(SUBSTITUTE(SUBSTITUTE(SUBSTITUTE(SUBSTITUTE(SUBSTITUTE(SUBSTITUTE(INDEX(Templates!$C$2:$C$5,P225),"{contact}",IF(E225="","there",E225)),"{client}",B225),"{invoice}",A225),"{amount}",TEXT(G225,"#,##0.00")),"{currency}",H225),"{due_date}",TEXT(I225,"d mmm yyyy")),"{days_overdue}",MAX(0,L225)),"{sender}",Settings!$B$2),"{business}",Settings!$B$3))</f>
        <v/>
      </c>
      <c r="O225" s="0" t="str">
        <f aca="false">IF(OR(C225="",C225="Call them"),"",SUBSTITUTE(SUBSTITUTE(SUBSTITUTE(SUBSTITUTE(SUBSTITUTE(SUBSTITUTE(SUBSTITUTE(SUBSTITUTE(SUBSTITUTE(INDEX(Templates!$D$2:$D$5,P225),"{contact}",IF(E225="","there",E225)),"{client}",B225),"{invoice}",A225),"{amount}",TEXT(G225,"#,##0.00")),"{currency}",H225),"{due_date}",TEXT(I225,"d mmm yyyy")),"{days_overdue}",MAX(0,L225)),"{sender}",Settings!$B$2),"{business}",Settings!$B$3))</f>
        <v/>
      </c>
      <c r="P225" s="19" t="n">
        <f aca="false">IF(OR(A225="",J225&lt;&gt;"Unpaid",I225=""),0,IF(L225&gt;=Settings!$B$8,4,IF(L225&gt;=Settings!$B$7,3,IF(L225&gt;=0,2,IF(L225&gt;=-Settings!$B$6,1,0)))))</f>
        <v>0</v>
      </c>
    </row>
    <row r="226" customFormat="false" ht="15" hidden="false" customHeight="false" outlineLevel="0" collapsed="false">
      <c r="A226" s="17"/>
      <c r="B226" s="17"/>
      <c r="C226" s="13" t="str">
        <f aca="false">IF(P226=0,"",IF(P226&gt;IFERROR(MATCH(K226,Templates!$A$2:$A$5,0),0),INDEX(Templates!$A$2:$A$5,P226),IF(AND(P226=4,L226&gt;=Settings!$B$8+7),"Call them","")))</f>
        <v/>
      </c>
      <c r="D226" s="14" t="str">
        <f aca="false">IF(N226="","",HYPERLINK(IF(Settings!$B$4="Gmail","https://mail.google.com/mail/?"&amp;IF(Settings!$B$5="","","authuser="&amp;_xlfn.ENCODEURL(Settings!$B$5)&amp;"&amp;")&amp;"view=cm&amp;fs=1&amp;to="&amp;_xlfn.ENCODEURL(F226)&amp;"&amp;su="&amp;_xlfn.ENCODEURL(N226)&amp;"&amp;body="&amp;_xlfn.ENCODEURL(O226),"mailto:"&amp;F226&amp;"?subject="&amp;_xlfn.ENCODEURL(N226)&amp;"&amp;body="&amp;_xlfn.ENCODEURL(O226)),"Write email"))</f>
        <v/>
      </c>
      <c r="E226" s="17"/>
      <c r="F226" s="17"/>
      <c r="G226" s="20"/>
      <c r="H226" s="17"/>
      <c r="I226" s="21"/>
      <c r="J226" s="17"/>
      <c r="K226" s="17"/>
      <c r="L226" s="18" t="str">
        <f aca="true">IF(OR(I226="",J226&lt;&gt;"Unpaid"),"",TODAY()-I226)</f>
        <v/>
      </c>
      <c r="M226" s="17"/>
      <c r="N226" s="0" t="str">
        <f aca="false">IF(OR(C226="",C226="Call them"),"",SUBSTITUTE(SUBSTITUTE(SUBSTITUTE(SUBSTITUTE(SUBSTITUTE(SUBSTITUTE(SUBSTITUTE(SUBSTITUTE(SUBSTITUTE(INDEX(Templates!$C$2:$C$5,P226),"{contact}",IF(E226="","there",E226)),"{client}",B226),"{invoice}",A226),"{amount}",TEXT(G226,"#,##0.00")),"{currency}",H226),"{due_date}",TEXT(I226,"d mmm yyyy")),"{days_overdue}",MAX(0,L226)),"{sender}",Settings!$B$2),"{business}",Settings!$B$3))</f>
        <v/>
      </c>
      <c r="O226" s="0" t="str">
        <f aca="false">IF(OR(C226="",C226="Call them"),"",SUBSTITUTE(SUBSTITUTE(SUBSTITUTE(SUBSTITUTE(SUBSTITUTE(SUBSTITUTE(SUBSTITUTE(SUBSTITUTE(SUBSTITUTE(INDEX(Templates!$D$2:$D$5,P226),"{contact}",IF(E226="","there",E226)),"{client}",B226),"{invoice}",A226),"{amount}",TEXT(G226,"#,##0.00")),"{currency}",H226),"{due_date}",TEXT(I226,"d mmm yyyy")),"{days_overdue}",MAX(0,L226)),"{sender}",Settings!$B$2),"{business}",Settings!$B$3))</f>
        <v/>
      </c>
      <c r="P226" s="19" t="n">
        <f aca="false">IF(OR(A226="",J226&lt;&gt;"Unpaid",I226=""),0,IF(L226&gt;=Settings!$B$8,4,IF(L226&gt;=Settings!$B$7,3,IF(L226&gt;=0,2,IF(L226&gt;=-Settings!$B$6,1,0)))))</f>
        <v>0</v>
      </c>
    </row>
    <row r="227" customFormat="false" ht="15" hidden="false" customHeight="false" outlineLevel="0" collapsed="false">
      <c r="A227" s="17"/>
      <c r="B227" s="17"/>
      <c r="C227" s="13" t="str">
        <f aca="false">IF(P227=0,"",IF(P227&gt;IFERROR(MATCH(K227,Templates!$A$2:$A$5,0),0),INDEX(Templates!$A$2:$A$5,P227),IF(AND(P227=4,L227&gt;=Settings!$B$8+7),"Call them","")))</f>
        <v/>
      </c>
      <c r="D227" s="14" t="str">
        <f aca="false">IF(N227="","",HYPERLINK(IF(Settings!$B$4="Gmail","https://mail.google.com/mail/?"&amp;IF(Settings!$B$5="","","authuser="&amp;_xlfn.ENCODEURL(Settings!$B$5)&amp;"&amp;")&amp;"view=cm&amp;fs=1&amp;to="&amp;_xlfn.ENCODEURL(F227)&amp;"&amp;su="&amp;_xlfn.ENCODEURL(N227)&amp;"&amp;body="&amp;_xlfn.ENCODEURL(O227),"mailto:"&amp;F227&amp;"?subject="&amp;_xlfn.ENCODEURL(N227)&amp;"&amp;body="&amp;_xlfn.ENCODEURL(O227)),"Write email"))</f>
        <v/>
      </c>
      <c r="E227" s="17"/>
      <c r="F227" s="17"/>
      <c r="G227" s="20"/>
      <c r="H227" s="17"/>
      <c r="I227" s="21"/>
      <c r="J227" s="17"/>
      <c r="K227" s="17"/>
      <c r="L227" s="18" t="str">
        <f aca="true">IF(OR(I227="",J227&lt;&gt;"Unpaid"),"",TODAY()-I227)</f>
        <v/>
      </c>
      <c r="M227" s="17"/>
      <c r="N227" s="0" t="str">
        <f aca="false">IF(OR(C227="",C227="Call them"),"",SUBSTITUTE(SUBSTITUTE(SUBSTITUTE(SUBSTITUTE(SUBSTITUTE(SUBSTITUTE(SUBSTITUTE(SUBSTITUTE(SUBSTITUTE(INDEX(Templates!$C$2:$C$5,P227),"{contact}",IF(E227="","there",E227)),"{client}",B227),"{invoice}",A227),"{amount}",TEXT(G227,"#,##0.00")),"{currency}",H227),"{due_date}",TEXT(I227,"d mmm yyyy")),"{days_overdue}",MAX(0,L227)),"{sender}",Settings!$B$2),"{business}",Settings!$B$3))</f>
        <v/>
      </c>
      <c r="O227" s="0" t="str">
        <f aca="false">IF(OR(C227="",C227="Call them"),"",SUBSTITUTE(SUBSTITUTE(SUBSTITUTE(SUBSTITUTE(SUBSTITUTE(SUBSTITUTE(SUBSTITUTE(SUBSTITUTE(SUBSTITUTE(INDEX(Templates!$D$2:$D$5,P227),"{contact}",IF(E227="","there",E227)),"{client}",B227),"{invoice}",A227),"{amount}",TEXT(G227,"#,##0.00")),"{currency}",H227),"{due_date}",TEXT(I227,"d mmm yyyy")),"{days_overdue}",MAX(0,L227)),"{sender}",Settings!$B$2),"{business}",Settings!$B$3))</f>
        <v/>
      </c>
      <c r="P227" s="19" t="n">
        <f aca="false">IF(OR(A227="",J227&lt;&gt;"Unpaid",I227=""),0,IF(L227&gt;=Settings!$B$8,4,IF(L227&gt;=Settings!$B$7,3,IF(L227&gt;=0,2,IF(L227&gt;=-Settings!$B$6,1,0)))))</f>
        <v>0</v>
      </c>
    </row>
    <row r="228" customFormat="false" ht="15" hidden="false" customHeight="false" outlineLevel="0" collapsed="false">
      <c r="A228" s="17"/>
      <c r="B228" s="17"/>
      <c r="C228" s="13" t="str">
        <f aca="false">IF(P228=0,"",IF(P228&gt;IFERROR(MATCH(K228,Templates!$A$2:$A$5,0),0),INDEX(Templates!$A$2:$A$5,P228),IF(AND(P228=4,L228&gt;=Settings!$B$8+7),"Call them","")))</f>
        <v/>
      </c>
      <c r="D228" s="14" t="str">
        <f aca="false">IF(N228="","",HYPERLINK(IF(Settings!$B$4="Gmail","https://mail.google.com/mail/?"&amp;IF(Settings!$B$5="","","authuser="&amp;_xlfn.ENCODEURL(Settings!$B$5)&amp;"&amp;")&amp;"view=cm&amp;fs=1&amp;to="&amp;_xlfn.ENCODEURL(F228)&amp;"&amp;su="&amp;_xlfn.ENCODEURL(N228)&amp;"&amp;body="&amp;_xlfn.ENCODEURL(O228),"mailto:"&amp;F228&amp;"?subject="&amp;_xlfn.ENCODEURL(N228)&amp;"&amp;body="&amp;_xlfn.ENCODEURL(O228)),"Write email"))</f>
        <v/>
      </c>
      <c r="E228" s="17"/>
      <c r="F228" s="17"/>
      <c r="G228" s="20"/>
      <c r="H228" s="17"/>
      <c r="I228" s="21"/>
      <c r="J228" s="17"/>
      <c r="K228" s="17"/>
      <c r="L228" s="18" t="str">
        <f aca="true">IF(OR(I228="",J228&lt;&gt;"Unpaid"),"",TODAY()-I228)</f>
        <v/>
      </c>
      <c r="M228" s="17"/>
      <c r="N228" s="0" t="str">
        <f aca="false">IF(OR(C228="",C228="Call them"),"",SUBSTITUTE(SUBSTITUTE(SUBSTITUTE(SUBSTITUTE(SUBSTITUTE(SUBSTITUTE(SUBSTITUTE(SUBSTITUTE(SUBSTITUTE(INDEX(Templates!$C$2:$C$5,P228),"{contact}",IF(E228="","there",E228)),"{client}",B228),"{invoice}",A228),"{amount}",TEXT(G228,"#,##0.00")),"{currency}",H228),"{due_date}",TEXT(I228,"d mmm yyyy")),"{days_overdue}",MAX(0,L228)),"{sender}",Settings!$B$2),"{business}",Settings!$B$3))</f>
        <v/>
      </c>
      <c r="O228" s="0" t="str">
        <f aca="false">IF(OR(C228="",C228="Call them"),"",SUBSTITUTE(SUBSTITUTE(SUBSTITUTE(SUBSTITUTE(SUBSTITUTE(SUBSTITUTE(SUBSTITUTE(SUBSTITUTE(SUBSTITUTE(INDEX(Templates!$D$2:$D$5,P228),"{contact}",IF(E228="","there",E228)),"{client}",B228),"{invoice}",A228),"{amount}",TEXT(G228,"#,##0.00")),"{currency}",H228),"{due_date}",TEXT(I228,"d mmm yyyy")),"{days_overdue}",MAX(0,L228)),"{sender}",Settings!$B$2),"{business}",Settings!$B$3))</f>
        <v/>
      </c>
      <c r="P228" s="19" t="n">
        <f aca="false">IF(OR(A228="",J228&lt;&gt;"Unpaid",I228=""),0,IF(L228&gt;=Settings!$B$8,4,IF(L228&gt;=Settings!$B$7,3,IF(L228&gt;=0,2,IF(L228&gt;=-Settings!$B$6,1,0)))))</f>
        <v>0</v>
      </c>
    </row>
    <row r="229" customFormat="false" ht="15" hidden="false" customHeight="false" outlineLevel="0" collapsed="false">
      <c r="A229" s="17"/>
      <c r="B229" s="17"/>
      <c r="C229" s="13" t="str">
        <f aca="false">IF(P229=0,"",IF(P229&gt;IFERROR(MATCH(K229,Templates!$A$2:$A$5,0),0),INDEX(Templates!$A$2:$A$5,P229),IF(AND(P229=4,L229&gt;=Settings!$B$8+7),"Call them","")))</f>
        <v/>
      </c>
      <c r="D229" s="14" t="str">
        <f aca="false">IF(N229="","",HYPERLINK(IF(Settings!$B$4="Gmail","https://mail.google.com/mail/?"&amp;IF(Settings!$B$5="","","authuser="&amp;_xlfn.ENCODEURL(Settings!$B$5)&amp;"&amp;")&amp;"view=cm&amp;fs=1&amp;to="&amp;_xlfn.ENCODEURL(F229)&amp;"&amp;su="&amp;_xlfn.ENCODEURL(N229)&amp;"&amp;body="&amp;_xlfn.ENCODEURL(O229),"mailto:"&amp;F229&amp;"?subject="&amp;_xlfn.ENCODEURL(N229)&amp;"&amp;body="&amp;_xlfn.ENCODEURL(O229)),"Write email"))</f>
        <v/>
      </c>
      <c r="E229" s="17"/>
      <c r="F229" s="17"/>
      <c r="G229" s="20"/>
      <c r="H229" s="17"/>
      <c r="I229" s="21"/>
      <c r="J229" s="17"/>
      <c r="K229" s="17"/>
      <c r="L229" s="18" t="str">
        <f aca="true">IF(OR(I229="",J229&lt;&gt;"Unpaid"),"",TODAY()-I229)</f>
        <v/>
      </c>
      <c r="M229" s="17"/>
      <c r="N229" s="0" t="str">
        <f aca="false">IF(OR(C229="",C229="Call them"),"",SUBSTITUTE(SUBSTITUTE(SUBSTITUTE(SUBSTITUTE(SUBSTITUTE(SUBSTITUTE(SUBSTITUTE(SUBSTITUTE(SUBSTITUTE(INDEX(Templates!$C$2:$C$5,P229),"{contact}",IF(E229="","there",E229)),"{client}",B229),"{invoice}",A229),"{amount}",TEXT(G229,"#,##0.00")),"{currency}",H229),"{due_date}",TEXT(I229,"d mmm yyyy")),"{days_overdue}",MAX(0,L229)),"{sender}",Settings!$B$2),"{business}",Settings!$B$3))</f>
        <v/>
      </c>
      <c r="O229" s="0" t="str">
        <f aca="false">IF(OR(C229="",C229="Call them"),"",SUBSTITUTE(SUBSTITUTE(SUBSTITUTE(SUBSTITUTE(SUBSTITUTE(SUBSTITUTE(SUBSTITUTE(SUBSTITUTE(SUBSTITUTE(INDEX(Templates!$D$2:$D$5,P229),"{contact}",IF(E229="","there",E229)),"{client}",B229),"{invoice}",A229),"{amount}",TEXT(G229,"#,##0.00")),"{currency}",H229),"{due_date}",TEXT(I229,"d mmm yyyy")),"{days_overdue}",MAX(0,L229)),"{sender}",Settings!$B$2),"{business}",Settings!$B$3))</f>
        <v/>
      </c>
      <c r="P229" s="19" t="n">
        <f aca="false">IF(OR(A229="",J229&lt;&gt;"Unpaid",I229=""),0,IF(L229&gt;=Settings!$B$8,4,IF(L229&gt;=Settings!$B$7,3,IF(L229&gt;=0,2,IF(L229&gt;=-Settings!$B$6,1,0)))))</f>
        <v>0</v>
      </c>
    </row>
    <row r="230" customFormat="false" ht="15" hidden="false" customHeight="false" outlineLevel="0" collapsed="false">
      <c r="A230" s="17"/>
      <c r="B230" s="17"/>
      <c r="C230" s="13" t="str">
        <f aca="false">IF(P230=0,"",IF(P230&gt;IFERROR(MATCH(K230,Templates!$A$2:$A$5,0),0),INDEX(Templates!$A$2:$A$5,P230),IF(AND(P230=4,L230&gt;=Settings!$B$8+7),"Call them","")))</f>
        <v/>
      </c>
      <c r="D230" s="14" t="str">
        <f aca="false">IF(N230="","",HYPERLINK(IF(Settings!$B$4="Gmail","https://mail.google.com/mail/?"&amp;IF(Settings!$B$5="","","authuser="&amp;_xlfn.ENCODEURL(Settings!$B$5)&amp;"&amp;")&amp;"view=cm&amp;fs=1&amp;to="&amp;_xlfn.ENCODEURL(F230)&amp;"&amp;su="&amp;_xlfn.ENCODEURL(N230)&amp;"&amp;body="&amp;_xlfn.ENCODEURL(O230),"mailto:"&amp;F230&amp;"?subject="&amp;_xlfn.ENCODEURL(N230)&amp;"&amp;body="&amp;_xlfn.ENCODEURL(O230)),"Write email"))</f>
        <v/>
      </c>
      <c r="E230" s="17"/>
      <c r="F230" s="17"/>
      <c r="G230" s="20"/>
      <c r="H230" s="17"/>
      <c r="I230" s="21"/>
      <c r="J230" s="17"/>
      <c r="K230" s="17"/>
      <c r="L230" s="18" t="str">
        <f aca="true">IF(OR(I230="",J230&lt;&gt;"Unpaid"),"",TODAY()-I230)</f>
        <v/>
      </c>
      <c r="M230" s="17"/>
      <c r="N230" s="0" t="str">
        <f aca="false">IF(OR(C230="",C230="Call them"),"",SUBSTITUTE(SUBSTITUTE(SUBSTITUTE(SUBSTITUTE(SUBSTITUTE(SUBSTITUTE(SUBSTITUTE(SUBSTITUTE(SUBSTITUTE(INDEX(Templates!$C$2:$C$5,P230),"{contact}",IF(E230="","there",E230)),"{client}",B230),"{invoice}",A230),"{amount}",TEXT(G230,"#,##0.00")),"{currency}",H230),"{due_date}",TEXT(I230,"d mmm yyyy")),"{days_overdue}",MAX(0,L230)),"{sender}",Settings!$B$2),"{business}",Settings!$B$3))</f>
        <v/>
      </c>
      <c r="O230" s="0" t="str">
        <f aca="false">IF(OR(C230="",C230="Call them"),"",SUBSTITUTE(SUBSTITUTE(SUBSTITUTE(SUBSTITUTE(SUBSTITUTE(SUBSTITUTE(SUBSTITUTE(SUBSTITUTE(SUBSTITUTE(INDEX(Templates!$D$2:$D$5,P230),"{contact}",IF(E230="","there",E230)),"{client}",B230),"{invoice}",A230),"{amount}",TEXT(G230,"#,##0.00")),"{currency}",H230),"{due_date}",TEXT(I230,"d mmm yyyy")),"{days_overdue}",MAX(0,L230)),"{sender}",Settings!$B$2),"{business}",Settings!$B$3))</f>
        <v/>
      </c>
      <c r="P230" s="19" t="n">
        <f aca="false">IF(OR(A230="",J230&lt;&gt;"Unpaid",I230=""),0,IF(L230&gt;=Settings!$B$8,4,IF(L230&gt;=Settings!$B$7,3,IF(L230&gt;=0,2,IF(L230&gt;=-Settings!$B$6,1,0)))))</f>
        <v>0</v>
      </c>
    </row>
    <row r="231" customFormat="false" ht="15" hidden="false" customHeight="false" outlineLevel="0" collapsed="false">
      <c r="A231" s="17"/>
      <c r="B231" s="17"/>
      <c r="C231" s="13" t="str">
        <f aca="false">IF(P231=0,"",IF(P231&gt;IFERROR(MATCH(K231,Templates!$A$2:$A$5,0),0),INDEX(Templates!$A$2:$A$5,P231),IF(AND(P231=4,L231&gt;=Settings!$B$8+7),"Call them","")))</f>
        <v/>
      </c>
      <c r="D231" s="14" t="str">
        <f aca="false">IF(N231="","",HYPERLINK(IF(Settings!$B$4="Gmail","https://mail.google.com/mail/?"&amp;IF(Settings!$B$5="","","authuser="&amp;_xlfn.ENCODEURL(Settings!$B$5)&amp;"&amp;")&amp;"view=cm&amp;fs=1&amp;to="&amp;_xlfn.ENCODEURL(F231)&amp;"&amp;su="&amp;_xlfn.ENCODEURL(N231)&amp;"&amp;body="&amp;_xlfn.ENCODEURL(O231),"mailto:"&amp;F231&amp;"?subject="&amp;_xlfn.ENCODEURL(N231)&amp;"&amp;body="&amp;_xlfn.ENCODEURL(O231)),"Write email"))</f>
        <v/>
      </c>
      <c r="E231" s="17"/>
      <c r="F231" s="17"/>
      <c r="G231" s="20"/>
      <c r="H231" s="17"/>
      <c r="I231" s="21"/>
      <c r="J231" s="17"/>
      <c r="K231" s="17"/>
      <c r="L231" s="18" t="str">
        <f aca="true">IF(OR(I231="",J231&lt;&gt;"Unpaid"),"",TODAY()-I231)</f>
        <v/>
      </c>
      <c r="M231" s="17"/>
      <c r="N231" s="0" t="str">
        <f aca="false">IF(OR(C231="",C231="Call them"),"",SUBSTITUTE(SUBSTITUTE(SUBSTITUTE(SUBSTITUTE(SUBSTITUTE(SUBSTITUTE(SUBSTITUTE(SUBSTITUTE(SUBSTITUTE(INDEX(Templates!$C$2:$C$5,P231),"{contact}",IF(E231="","there",E231)),"{client}",B231),"{invoice}",A231),"{amount}",TEXT(G231,"#,##0.00")),"{currency}",H231),"{due_date}",TEXT(I231,"d mmm yyyy")),"{days_overdue}",MAX(0,L231)),"{sender}",Settings!$B$2),"{business}",Settings!$B$3))</f>
        <v/>
      </c>
      <c r="O231" s="0" t="str">
        <f aca="false">IF(OR(C231="",C231="Call them"),"",SUBSTITUTE(SUBSTITUTE(SUBSTITUTE(SUBSTITUTE(SUBSTITUTE(SUBSTITUTE(SUBSTITUTE(SUBSTITUTE(SUBSTITUTE(INDEX(Templates!$D$2:$D$5,P231),"{contact}",IF(E231="","there",E231)),"{client}",B231),"{invoice}",A231),"{amount}",TEXT(G231,"#,##0.00")),"{currency}",H231),"{due_date}",TEXT(I231,"d mmm yyyy")),"{days_overdue}",MAX(0,L231)),"{sender}",Settings!$B$2),"{business}",Settings!$B$3))</f>
        <v/>
      </c>
      <c r="P231" s="19" t="n">
        <f aca="false">IF(OR(A231="",J231&lt;&gt;"Unpaid",I231=""),0,IF(L231&gt;=Settings!$B$8,4,IF(L231&gt;=Settings!$B$7,3,IF(L231&gt;=0,2,IF(L231&gt;=-Settings!$B$6,1,0)))))</f>
        <v>0</v>
      </c>
    </row>
    <row r="232" customFormat="false" ht="15" hidden="false" customHeight="false" outlineLevel="0" collapsed="false">
      <c r="A232" s="17"/>
      <c r="B232" s="17"/>
      <c r="C232" s="13" t="str">
        <f aca="false">IF(P232=0,"",IF(P232&gt;IFERROR(MATCH(K232,Templates!$A$2:$A$5,0),0),INDEX(Templates!$A$2:$A$5,P232),IF(AND(P232=4,L232&gt;=Settings!$B$8+7),"Call them","")))</f>
        <v/>
      </c>
      <c r="D232" s="14" t="str">
        <f aca="false">IF(N232="","",HYPERLINK(IF(Settings!$B$4="Gmail","https://mail.google.com/mail/?"&amp;IF(Settings!$B$5="","","authuser="&amp;_xlfn.ENCODEURL(Settings!$B$5)&amp;"&amp;")&amp;"view=cm&amp;fs=1&amp;to="&amp;_xlfn.ENCODEURL(F232)&amp;"&amp;su="&amp;_xlfn.ENCODEURL(N232)&amp;"&amp;body="&amp;_xlfn.ENCODEURL(O232),"mailto:"&amp;F232&amp;"?subject="&amp;_xlfn.ENCODEURL(N232)&amp;"&amp;body="&amp;_xlfn.ENCODEURL(O232)),"Write email"))</f>
        <v/>
      </c>
      <c r="E232" s="17"/>
      <c r="F232" s="17"/>
      <c r="G232" s="20"/>
      <c r="H232" s="17"/>
      <c r="I232" s="21"/>
      <c r="J232" s="17"/>
      <c r="K232" s="17"/>
      <c r="L232" s="18" t="str">
        <f aca="true">IF(OR(I232="",J232&lt;&gt;"Unpaid"),"",TODAY()-I232)</f>
        <v/>
      </c>
      <c r="M232" s="17"/>
      <c r="N232" s="0" t="str">
        <f aca="false">IF(OR(C232="",C232="Call them"),"",SUBSTITUTE(SUBSTITUTE(SUBSTITUTE(SUBSTITUTE(SUBSTITUTE(SUBSTITUTE(SUBSTITUTE(SUBSTITUTE(SUBSTITUTE(INDEX(Templates!$C$2:$C$5,P232),"{contact}",IF(E232="","there",E232)),"{client}",B232),"{invoice}",A232),"{amount}",TEXT(G232,"#,##0.00")),"{currency}",H232),"{due_date}",TEXT(I232,"d mmm yyyy")),"{days_overdue}",MAX(0,L232)),"{sender}",Settings!$B$2),"{business}",Settings!$B$3))</f>
        <v/>
      </c>
      <c r="O232" s="0" t="str">
        <f aca="false">IF(OR(C232="",C232="Call them"),"",SUBSTITUTE(SUBSTITUTE(SUBSTITUTE(SUBSTITUTE(SUBSTITUTE(SUBSTITUTE(SUBSTITUTE(SUBSTITUTE(SUBSTITUTE(INDEX(Templates!$D$2:$D$5,P232),"{contact}",IF(E232="","there",E232)),"{client}",B232),"{invoice}",A232),"{amount}",TEXT(G232,"#,##0.00")),"{currency}",H232),"{due_date}",TEXT(I232,"d mmm yyyy")),"{days_overdue}",MAX(0,L232)),"{sender}",Settings!$B$2),"{business}",Settings!$B$3))</f>
        <v/>
      </c>
      <c r="P232" s="19" t="n">
        <f aca="false">IF(OR(A232="",J232&lt;&gt;"Unpaid",I232=""),0,IF(L232&gt;=Settings!$B$8,4,IF(L232&gt;=Settings!$B$7,3,IF(L232&gt;=0,2,IF(L232&gt;=-Settings!$B$6,1,0)))))</f>
        <v>0</v>
      </c>
    </row>
    <row r="233" customFormat="false" ht="15" hidden="false" customHeight="false" outlineLevel="0" collapsed="false">
      <c r="A233" s="17"/>
      <c r="B233" s="17"/>
      <c r="C233" s="13" t="str">
        <f aca="false">IF(P233=0,"",IF(P233&gt;IFERROR(MATCH(K233,Templates!$A$2:$A$5,0),0),INDEX(Templates!$A$2:$A$5,P233),IF(AND(P233=4,L233&gt;=Settings!$B$8+7),"Call them","")))</f>
        <v/>
      </c>
      <c r="D233" s="14" t="str">
        <f aca="false">IF(N233="","",HYPERLINK(IF(Settings!$B$4="Gmail","https://mail.google.com/mail/?"&amp;IF(Settings!$B$5="","","authuser="&amp;_xlfn.ENCODEURL(Settings!$B$5)&amp;"&amp;")&amp;"view=cm&amp;fs=1&amp;to="&amp;_xlfn.ENCODEURL(F233)&amp;"&amp;su="&amp;_xlfn.ENCODEURL(N233)&amp;"&amp;body="&amp;_xlfn.ENCODEURL(O233),"mailto:"&amp;F233&amp;"?subject="&amp;_xlfn.ENCODEURL(N233)&amp;"&amp;body="&amp;_xlfn.ENCODEURL(O233)),"Write email"))</f>
        <v/>
      </c>
      <c r="E233" s="17"/>
      <c r="F233" s="17"/>
      <c r="G233" s="20"/>
      <c r="H233" s="17"/>
      <c r="I233" s="21"/>
      <c r="J233" s="17"/>
      <c r="K233" s="17"/>
      <c r="L233" s="18" t="str">
        <f aca="true">IF(OR(I233="",J233&lt;&gt;"Unpaid"),"",TODAY()-I233)</f>
        <v/>
      </c>
      <c r="M233" s="17"/>
      <c r="N233" s="0" t="str">
        <f aca="false">IF(OR(C233="",C233="Call them"),"",SUBSTITUTE(SUBSTITUTE(SUBSTITUTE(SUBSTITUTE(SUBSTITUTE(SUBSTITUTE(SUBSTITUTE(SUBSTITUTE(SUBSTITUTE(INDEX(Templates!$C$2:$C$5,P233),"{contact}",IF(E233="","there",E233)),"{client}",B233),"{invoice}",A233),"{amount}",TEXT(G233,"#,##0.00")),"{currency}",H233),"{due_date}",TEXT(I233,"d mmm yyyy")),"{days_overdue}",MAX(0,L233)),"{sender}",Settings!$B$2),"{business}",Settings!$B$3))</f>
        <v/>
      </c>
      <c r="O233" s="0" t="str">
        <f aca="false">IF(OR(C233="",C233="Call them"),"",SUBSTITUTE(SUBSTITUTE(SUBSTITUTE(SUBSTITUTE(SUBSTITUTE(SUBSTITUTE(SUBSTITUTE(SUBSTITUTE(SUBSTITUTE(INDEX(Templates!$D$2:$D$5,P233),"{contact}",IF(E233="","there",E233)),"{client}",B233),"{invoice}",A233),"{amount}",TEXT(G233,"#,##0.00")),"{currency}",H233),"{due_date}",TEXT(I233,"d mmm yyyy")),"{days_overdue}",MAX(0,L233)),"{sender}",Settings!$B$2),"{business}",Settings!$B$3))</f>
        <v/>
      </c>
      <c r="P233" s="19" t="n">
        <f aca="false">IF(OR(A233="",J233&lt;&gt;"Unpaid",I233=""),0,IF(L233&gt;=Settings!$B$8,4,IF(L233&gt;=Settings!$B$7,3,IF(L233&gt;=0,2,IF(L233&gt;=-Settings!$B$6,1,0)))))</f>
        <v>0</v>
      </c>
    </row>
    <row r="234" customFormat="false" ht="15" hidden="false" customHeight="false" outlineLevel="0" collapsed="false">
      <c r="A234" s="17"/>
      <c r="B234" s="17"/>
      <c r="C234" s="13" t="str">
        <f aca="false">IF(P234=0,"",IF(P234&gt;IFERROR(MATCH(K234,Templates!$A$2:$A$5,0),0),INDEX(Templates!$A$2:$A$5,P234),IF(AND(P234=4,L234&gt;=Settings!$B$8+7),"Call them","")))</f>
        <v/>
      </c>
      <c r="D234" s="14" t="str">
        <f aca="false">IF(N234="","",HYPERLINK(IF(Settings!$B$4="Gmail","https://mail.google.com/mail/?"&amp;IF(Settings!$B$5="","","authuser="&amp;_xlfn.ENCODEURL(Settings!$B$5)&amp;"&amp;")&amp;"view=cm&amp;fs=1&amp;to="&amp;_xlfn.ENCODEURL(F234)&amp;"&amp;su="&amp;_xlfn.ENCODEURL(N234)&amp;"&amp;body="&amp;_xlfn.ENCODEURL(O234),"mailto:"&amp;F234&amp;"?subject="&amp;_xlfn.ENCODEURL(N234)&amp;"&amp;body="&amp;_xlfn.ENCODEURL(O234)),"Write email"))</f>
        <v/>
      </c>
      <c r="E234" s="17"/>
      <c r="F234" s="17"/>
      <c r="G234" s="20"/>
      <c r="H234" s="17"/>
      <c r="I234" s="21"/>
      <c r="J234" s="17"/>
      <c r="K234" s="17"/>
      <c r="L234" s="18" t="str">
        <f aca="true">IF(OR(I234="",J234&lt;&gt;"Unpaid"),"",TODAY()-I234)</f>
        <v/>
      </c>
      <c r="M234" s="17"/>
      <c r="N234" s="0" t="str">
        <f aca="false">IF(OR(C234="",C234="Call them"),"",SUBSTITUTE(SUBSTITUTE(SUBSTITUTE(SUBSTITUTE(SUBSTITUTE(SUBSTITUTE(SUBSTITUTE(SUBSTITUTE(SUBSTITUTE(INDEX(Templates!$C$2:$C$5,P234),"{contact}",IF(E234="","there",E234)),"{client}",B234),"{invoice}",A234),"{amount}",TEXT(G234,"#,##0.00")),"{currency}",H234),"{due_date}",TEXT(I234,"d mmm yyyy")),"{days_overdue}",MAX(0,L234)),"{sender}",Settings!$B$2),"{business}",Settings!$B$3))</f>
        <v/>
      </c>
      <c r="O234" s="0" t="str">
        <f aca="false">IF(OR(C234="",C234="Call them"),"",SUBSTITUTE(SUBSTITUTE(SUBSTITUTE(SUBSTITUTE(SUBSTITUTE(SUBSTITUTE(SUBSTITUTE(SUBSTITUTE(SUBSTITUTE(INDEX(Templates!$D$2:$D$5,P234),"{contact}",IF(E234="","there",E234)),"{client}",B234),"{invoice}",A234),"{amount}",TEXT(G234,"#,##0.00")),"{currency}",H234),"{due_date}",TEXT(I234,"d mmm yyyy")),"{days_overdue}",MAX(0,L234)),"{sender}",Settings!$B$2),"{business}",Settings!$B$3))</f>
        <v/>
      </c>
      <c r="P234" s="19" t="n">
        <f aca="false">IF(OR(A234="",J234&lt;&gt;"Unpaid",I234=""),0,IF(L234&gt;=Settings!$B$8,4,IF(L234&gt;=Settings!$B$7,3,IF(L234&gt;=0,2,IF(L234&gt;=-Settings!$B$6,1,0)))))</f>
        <v>0</v>
      </c>
    </row>
    <row r="235" customFormat="false" ht="15" hidden="false" customHeight="false" outlineLevel="0" collapsed="false">
      <c r="A235" s="17"/>
      <c r="B235" s="17"/>
      <c r="C235" s="13" t="str">
        <f aca="false">IF(P235=0,"",IF(P235&gt;IFERROR(MATCH(K235,Templates!$A$2:$A$5,0),0),INDEX(Templates!$A$2:$A$5,P235),IF(AND(P235=4,L235&gt;=Settings!$B$8+7),"Call them","")))</f>
        <v/>
      </c>
      <c r="D235" s="14" t="str">
        <f aca="false">IF(N235="","",HYPERLINK(IF(Settings!$B$4="Gmail","https://mail.google.com/mail/?"&amp;IF(Settings!$B$5="","","authuser="&amp;_xlfn.ENCODEURL(Settings!$B$5)&amp;"&amp;")&amp;"view=cm&amp;fs=1&amp;to="&amp;_xlfn.ENCODEURL(F235)&amp;"&amp;su="&amp;_xlfn.ENCODEURL(N235)&amp;"&amp;body="&amp;_xlfn.ENCODEURL(O235),"mailto:"&amp;F235&amp;"?subject="&amp;_xlfn.ENCODEURL(N235)&amp;"&amp;body="&amp;_xlfn.ENCODEURL(O235)),"Write email"))</f>
        <v/>
      </c>
      <c r="E235" s="17"/>
      <c r="F235" s="17"/>
      <c r="G235" s="20"/>
      <c r="H235" s="17"/>
      <c r="I235" s="21"/>
      <c r="J235" s="17"/>
      <c r="K235" s="17"/>
      <c r="L235" s="18" t="str">
        <f aca="true">IF(OR(I235="",J235&lt;&gt;"Unpaid"),"",TODAY()-I235)</f>
        <v/>
      </c>
      <c r="M235" s="17"/>
      <c r="N235" s="0" t="str">
        <f aca="false">IF(OR(C235="",C235="Call them"),"",SUBSTITUTE(SUBSTITUTE(SUBSTITUTE(SUBSTITUTE(SUBSTITUTE(SUBSTITUTE(SUBSTITUTE(SUBSTITUTE(SUBSTITUTE(INDEX(Templates!$C$2:$C$5,P235),"{contact}",IF(E235="","there",E235)),"{client}",B235),"{invoice}",A235),"{amount}",TEXT(G235,"#,##0.00")),"{currency}",H235),"{due_date}",TEXT(I235,"d mmm yyyy")),"{days_overdue}",MAX(0,L235)),"{sender}",Settings!$B$2),"{business}",Settings!$B$3))</f>
        <v/>
      </c>
      <c r="O235" s="0" t="str">
        <f aca="false">IF(OR(C235="",C235="Call them"),"",SUBSTITUTE(SUBSTITUTE(SUBSTITUTE(SUBSTITUTE(SUBSTITUTE(SUBSTITUTE(SUBSTITUTE(SUBSTITUTE(SUBSTITUTE(INDEX(Templates!$D$2:$D$5,P235),"{contact}",IF(E235="","there",E235)),"{client}",B235),"{invoice}",A235),"{amount}",TEXT(G235,"#,##0.00")),"{currency}",H235),"{due_date}",TEXT(I235,"d mmm yyyy")),"{days_overdue}",MAX(0,L235)),"{sender}",Settings!$B$2),"{business}",Settings!$B$3))</f>
        <v/>
      </c>
      <c r="P235" s="19" t="n">
        <f aca="false">IF(OR(A235="",J235&lt;&gt;"Unpaid",I235=""),0,IF(L235&gt;=Settings!$B$8,4,IF(L235&gt;=Settings!$B$7,3,IF(L235&gt;=0,2,IF(L235&gt;=-Settings!$B$6,1,0)))))</f>
        <v>0</v>
      </c>
    </row>
    <row r="236" customFormat="false" ht="15" hidden="false" customHeight="false" outlineLevel="0" collapsed="false">
      <c r="A236" s="17"/>
      <c r="B236" s="17"/>
      <c r="C236" s="13" t="str">
        <f aca="false">IF(P236=0,"",IF(P236&gt;IFERROR(MATCH(K236,Templates!$A$2:$A$5,0),0),INDEX(Templates!$A$2:$A$5,P236),IF(AND(P236=4,L236&gt;=Settings!$B$8+7),"Call them","")))</f>
        <v/>
      </c>
      <c r="D236" s="14" t="str">
        <f aca="false">IF(N236="","",HYPERLINK(IF(Settings!$B$4="Gmail","https://mail.google.com/mail/?"&amp;IF(Settings!$B$5="","","authuser="&amp;_xlfn.ENCODEURL(Settings!$B$5)&amp;"&amp;")&amp;"view=cm&amp;fs=1&amp;to="&amp;_xlfn.ENCODEURL(F236)&amp;"&amp;su="&amp;_xlfn.ENCODEURL(N236)&amp;"&amp;body="&amp;_xlfn.ENCODEURL(O236),"mailto:"&amp;F236&amp;"?subject="&amp;_xlfn.ENCODEURL(N236)&amp;"&amp;body="&amp;_xlfn.ENCODEURL(O236)),"Write email"))</f>
        <v/>
      </c>
      <c r="E236" s="17"/>
      <c r="F236" s="17"/>
      <c r="G236" s="20"/>
      <c r="H236" s="17"/>
      <c r="I236" s="21"/>
      <c r="J236" s="17"/>
      <c r="K236" s="17"/>
      <c r="L236" s="18" t="str">
        <f aca="true">IF(OR(I236="",J236&lt;&gt;"Unpaid"),"",TODAY()-I236)</f>
        <v/>
      </c>
      <c r="M236" s="17"/>
      <c r="N236" s="0" t="str">
        <f aca="false">IF(OR(C236="",C236="Call them"),"",SUBSTITUTE(SUBSTITUTE(SUBSTITUTE(SUBSTITUTE(SUBSTITUTE(SUBSTITUTE(SUBSTITUTE(SUBSTITUTE(SUBSTITUTE(INDEX(Templates!$C$2:$C$5,P236),"{contact}",IF(E236="","there",E236)),"{client}",B236),"{invoice}",A236),"{amount}",TEXT(G236,"#,##0.00")),"{currency}",H236),"{due_date}",TEXT(I236,"d mmm yyyy")),"{days_overdue}",MAX(0,L236)),"{sender}",Settings!$B$2),"{business}",Settings!$B$3))</f>
        <v/>
      </c>
      <c r="O236" s="0" t="str">
        <f aca="false">IF(OR(C236="",C236="Call them"),"",SUBSTITUTE(SUBSTITUTE(SUBSTITUTE(SUBSTITUTE(SUBSTITUTE(SUBSTITUTE(SUBSTITUTE(SUBSTITUTE(SUBSTITUTE(INDEX(Templates!$D$2:$D$5,P236),"{contact}",IF(E236="","there",E236)),"{client}",B236),"{invoice}",A236),"{amount}",TEXT(G236,"#,##0.00")),"{currency}",H236),"{due_date}",TEXT(I236,"d mmm yyyy")),"{days_overdue}",MAX(0,L236)),"{sender}",Settings!$B$2),"{business}",Settings!$B$3))</f>
        <v/>
      </c>
      <c r="P236" s="19" t="n">
        <f aca="false">IF(OR(A236="",J236&lt;&gt;"Unpaid",I236=""),0,IF(L236&gt;=Settings!$B$8,4,IF(L236&gt;=Settings!$B$7,3,IF(L236&gt;=0,2,IF(L236&gt;=-Settings!$B$6,1,0)))))</f>
        <v>0</v>
      </c>
    </row>
    <row r="237" customFormat="false" ht="15" hidden="false" customHeight="false" outlineLevel="0" collapsed="false">
      <c r="A237" s="17"/>
      <c r="B237" s="17"/>
      <c r="C237" s="13" t="str">
        <f aca="false">IF(P237=0,"",IF(P237&gt;IFERROR(MATCH(K237,Templates!$A$2:$A$5,0),0),INDEX(Templates!$A$2:$A$5,P237),IF(AND(P237=4,L237&gt;=Settings!$B$8+7),"Call them","")))</f>
        <v/>
      </c>
      <c r="D237" s="14" t="str">
        <f aca="false">IF(N237="","",HYPERLINK(IF(Settings!$B$4="Gmail","https://mail.google.com/mail/?"&amp;IF(Settings!$B$5="","","authuser="&amp;_xlfn.ENCODEURL(Settings!$B$5)&amp;"&amp;")&amp;"view=cm&amp;fs=1&amp;to="&amp;_xlfn.ENCODEURL(F237)&amp;"&amp;su="&amp;_xlfn.ENCODEURL(N237)&amp;"&amp;body="&amp;_xlfn.ENCODEURL(O237),"mailto:"&amp;F237&amp;"?subject="&amp;_xlfn.ENCODEURL(N237)&amp;"&amp;body="&amp;_xlfn.ENCODEURL(O237)),"Write email"))</f>
        <v/>
      </c>
      <c r="E237" s="17"/>
      <c r="F237" s="17"/>
      <c r="G237" s="20"/>
      <c r="H237" s="17"/>
      <c r="I237" s="21"/>
      <c r="J237" s="17"/>
      <c r="K237" s="17"/>
      <c r="L237" s="18" t="str">
        <f aca="true">IF(OR(I237="",J237&lt;&gt;"Unpaid"),"",TODAY()-I237)</f>
        <v/>
      </c>
      <c r="M237" s="17"/>
      <c r="N237" s="0" t="str">
        <f aca="false">IF(OR(C237="",C237="Call them"),"",SUBSTITUTE(SUBSTITUTE(SUBSTITUTE(SUBSTITUTE(SUBSTITUTE(SUBSTITUTE(SUBSTITUTE(SUBSTITUTE(SUBSTITUTE(INDEX(Templates!$C$2:$C$5,P237),"{contact}",IF(E237="","there",E237)),"{client}",B237),"{invoice}",A237),"{amount}",TEXT(G237,"#,##0.00")),"{currency}",H237),"{due_date}",TEXT(I237,"d mmm yyyy")),"{days_overdue}",MAX(0,L237)),"{sender}",Settings!$B$2),"{business}",Settings!$B$3))</f>
        <v/>
      </c>
      <c r="O237" s="0" t="str">
        <f aca="false">IF(OR(C237="",C237="Call them"),"",SUBSTITUTE(SUBSTITUTE(SUBSTITUTE(SUBSTITUTE(SUBSTITUTE(SUBSTITUTE(SUBSTITUTE(SUBSTITUTE(SUBSTITUTE(INDEX(Templates!$D$2:$D$5,P237),"{contact}",IF(E237="","there",E237)),"{client}",B237),"{invoice}",A237),"{amount}",TEXT(G237,"#,##0.00")),"{currency}",H237),"{due_date}",TEXT(I237,"d mmm yyyy")),"{days_overdue}",MAX(0,L237)),"{sender}",Settings!$B$2),"{business}",Settings!$B$3))</f>
        <v/>
      </c>
      <c r="P237" s="19" t="n">
        <f aca="false">IF(OR(A237="",J237&lt;&gt;"Unpaid",I237=""),0,IF(L237&gt;=Settings!$B$8,4,IF(L237&gt;=Settings!$B$7,3,IF(L237&gt;=0,2,IF(L237&gt;=-Settings!$B$6,1,0)))))</f>
        <v>0</v>
      </c>
    </row>
    <row r="238" customFormat="false" ht="15" hidden="false" customHeight="false" outlineLevel="0" collapsed="false">
      <c r="A238" s="17"/>
      <c r="B238" s="17"/>
      <c r="C238" s="13" t="str">
        <f aca="false">IF(P238=0,"",IF(P238&gt;IFERROR(MATCH(K238,Templates!$A$2:$A$5,0),0),INDEX(Templates!$A$2:$A$5,P238),IF(AND(P238=4,L238&gt;=Settings!$B$8+7),"Call them","")))</f>
        <v/>
      </c>
      <c r="D238" s="14" t="str">
        <f aca="false">IF(N238="","",HYPERLINK(IF(Settings!$B$4="Gmail","https://mail.google.com/mail/?"&amp;IF(Settings!$B$5="","","authuser="&amp;_xlfn.ENCODEURL(Settings!$B$5)&amp;"&amp;")&amp;"view=cm&amp;fs=1&amp;to="&amp;_xlfn.ENCODEURL(F238)&amp;"&amp;su="&amp;_xlfn.ENCODEURL(N238)&amp;"&amp;body="&amp;_xlfn.ENCODEURL(O238),"mailto:"&amp;F238&amp;"?subject="&amp;_xlfn.ENCODEURL(N238)&amp;"&amp;body="&amp;_xlfn.ENCODEURL(O238)),"Write email"))</f>
        <v/>
      </c>
      <c r="E238" s="17"/>
      <c r="F238" s="17"/>
      <c r="G238" s="20"/>
      <c r="H238" s="17"/>
      <c r="I238" s="21"/>
      <c r="J238" s="17"/>
      <c r="K238" s="17"/>
      <c r="L238" s="18" t="str">
        <f aca="true">IF(OR(I238="",J238&lt;&gt;"Unpaid"),"",TODAY()-I238)</f>
        <v/>
      </c>
      <c r="M238" s="17"/>
      <c r="N238" s="0" t="str">
        <f aca="false">IF(OR(C238="",C238="Call them"),"",SUBSTITUTE(SUBSTITUTE(SUBSTITUTE(SUBSTITUTE(SUBSTITUTE(SUBSTITUTE(SUBSTITUTE(SUBSTITUTE(SUBSTITUTE(INDEX(Templates!$C$2:$C$5,P238),"{contact}",IF(E238="","there",E238)),"{client}",B238),"{invoice}",A238),"{amount}",TEXT(G238,"#,##0.00")),"{currency}",H238),"{due_date}",TEXT(I238,"d mmm yyyy")),"{days_overdue}",MAX(0,L238)),"{sender}",Settings!$B$2),"{business}",Settings!$B$3))</f>
        <v/>
      </c>
      <c r="O238" s="0" t="str">
        <f aca="false">IF(OR(C238="",C238="Call them"),"",SUBSTITUTE(SUBSTITUTE(SUBSTITUTE(SUBSTITUTE(SUBSTITUTE(SUBSTITUTE(SUBSTITUTE(SUBSTITUTE(SUBSTITUTE(INDEX(Templates!$D$2:$D$5,P238),"{contact}",IF(E238="","there",E238)),"{client}",B238),"{invoice}",A238),"{amount}",TEXT(G238,"#,##0.00")),"{currency}",H238),"{due_date}",TEXT(I238,"d mmm yyyy")),"{days_overdue}",MAX(0,L238)),"{sender}",Settings!$B$2),"{business}",Settings!$B$3))</f>
        <v/>
      </c>
      <c r="P238" s="19" t="n">
        <f aca="false">IF(OR(A238="",J238&lt;&gt;"Unpaid",I238=""),0,IF(L238&gt;=Settings!$B$8,4,IF(L238&gt;=Settings!$B$7,3,IF(L238&gt;=0,2,IF(L238&gt;=-Settings!$B$6,1,0)))))</f>
        <v>0</v>
      </c>
    </row>
    <row r="239" customFormat="false" ht="15" hidden="false" customHeight="false" outlineLevel="0" collapsed="false">
      <c r="A239" s="17"/>
      <c r="B239" s="17"/>
      <c r="C239" s="13" t="str">
        <f aca="false">IF(P239=0,"",IF(P239&gt;IFERROR(MATCH(K239,Templates!$A$2:$A$5,0),0),INDEX(Templates!$A$2:$A$5,P239),IF(AND(P239=4,L239&gt;=Settings!$B$8+7),"Call them","")))</f>
        <v/>
      </c>
      <c r="D239" s="14" t="str">
        <f aca="false">IF(N239="","",HYPERLINK(IF(Settings!$B$4="Gmail","https://mail.google.com/mail/?"&amp;IF(Settings!$B$5="","","authuser="&amp;_xlfn.ENCODEURL(Settings!$B$5)&amp;"&amp;")&amp;"view=cm&amp;fs=1&amp;to="&amp;_xlfn.ENCODEURL(F239)&amp;"&amp;su="&amp;_xlfn.ENCODEURL(N239)&amp;"&amp;body="&amp;_xlfn.ENCODEURL(O239),"mailto:"&amp;F239&amp;"?subject="&amp;_xlfn.ENCODEURL(N239)&amp;"&amp;body="&amp;_xlfn.ENCODEURL(O239)),"Write email"))</f>
        <v/>
      </c>
      <c r="E239" s="17"/>
      <c r="F239" s="17"/>
      <c r="G239" s="20"/>
      <c r="H239" s="17"/>
      <c r="I239" s="21"/>
      <c r="J239" s="17"/>
      <c r="K239" s="17"/>
      <c r="L239" s="18" t="str">
        <f aca="true">IF(OR(I239="",J239&lt;&gt;"Unpaid"),"",TODAY()-I239)</f>
        <v/>
      </c>
      <c r="M239" s="17"/>
      <c r="N239" s="0" t="str">
        <f aca="false">IF(OR(C239="",C239="Call them"),"",SUBSTITUTE(SUBSTITUTE(SUBSTITUTE(SUBSTITUTE(SUBSTITUTE(SUBSTITUTE(SUBSTITUTE(SUBSTITUTE(SUBSTITUTE(INDEX(Templates!$C$2:$C$5,P239),"{contact}",IF(E239="","there",E239)),"{client}",B239),"{invoice}",A239),"{amount}",TEXT(G239,"#,##0.00")),"{currency}",H239),"{due_date}",TEXT(I239,"d mmm yyyy")),"{days_overdue}",MAX(0,L239)),"{sender}",Settings!$B$2),"{business}",Settings!$B$3))</f>
        <v/>
      </c>
      <c r="O239" s="0" t="str">
        <f aca="false">IF(OR(C239="",C239="Call them"),"",SUBSTITUTE(SUBSTITUTE(SUBSTITUTE(SUBSTITUTE(SUBSTITUTE(SUBSTITUTE(SUBSTITUTE(SUBSTITUTE(SUBSTITUTE(INDEX(Templates!$D$2:$D$5,P239),"{contact}",IF(E239="","there",E239)),"{client}",B239),"{invoice}",A239),"{amount}",TEXT(G239,"#,##0.00")),"{currency}",H239),"{due_date}",TEXT(I239,"d mmm yyyy")),"{days_overdue}",MAX(0,L239)),"{sender}",Settings!$B$2),"{business}",Settings!$B$3))</f>
        <v/>
      </c>
      <c r="P239" s="19" t="n">
        <f aca="false">IF(OR(A239="",J239&lt;&gt;"Unpaid",I239=""),0,IF(L239&gt;=Settings!$B$8,4,IF(L239&gt;=Settings!$B$7,3,IF(L239&gt;=0,2,IF(L239&gt;=-Settings!$B$6,1,0)))))</f>
        <v>0</v>
      </c>
    </row>
    <row r="240" customFormat="false" ht="15" hidden="false" customHeight="false" outlineLevel="0" collapsed="false">
      <c r="A240" s="17"/>
      <c r="B240" s="17"/>
      <c r="C240" s="13" t="str">
        <f aca="false">IF(P240=0,"",IF(P240&gt;IFERROR(MATCH(K240,Templates!$A$2:$A$5,0),0),INDEX(Templates!$A$2:$A$5,P240),IF(AND(P240=4,L240&gt;=Settings!$B$8+7),"Call them","")))</f>
        <v/>
      </c>
      <c r="D240" s="14" t="str">
        <f aca="false">IF(N240="","",HYPERLINK(IF(Settings!$B$4="Gmail","https://mail.google.com/mail/?"&amp;IF(Settings!$B$5="","","authuser="&amp;_xlfn.ENCODEURL(Settings!$B$5)&amp;"&amp;")&amp;"view=cm&amp;fs=1&amp;to="&amp;_xlfn.ENCODEURL(F240)&amp;"&amp;su="&amp;_xlfn.ENCODEURL(N240)&amp;"&amp;body="&amp;_xlfn.ENCODEURL(O240),"mailto:"&amp;F240&amp;"?subject="&amp;_xlfn.ENCODEURL(N240)&amp;"&amp;body="&amp;_xlfn.ENCODEURL(O240)),"Write email"))</f>
        <v/>
      </c>
      <c r="E240" s="17"/>
      <c r="F240" s="17"/>
      <c r="G240" s="20"/>
      <c r="H240" s="17"/>
      <c r="I240" s="21"/>
      <c r="J240" s="17"/>
      <c r="K240" s="17"/>
      <c r="L240" s="18" t="str">
        <f aca="true">IF(OR(I240="",J240&lt;&gt;"Unpaid"),"",TODAY()-I240)</f>
        <v/>
      </c>
      <c r="M240" s="17"/>
      <c r="N240" s="0" t="str">
        <f aca="false">IF(OR(C240="",C240="Call them"),"",SUBSTITUTE(SUBSTITUTE(SUBSTITUTE(SUBSTITUTE(SUBSTITUTE(SUBSTITUTE(SUBSTITUTE(SUBSTITUTE(SUBSTITUTE(INDEX(Templates!$C$2:$C$5,P240),"{contact}",IF(E240="","there",E240)),"{client}",B240),"{invoice}",A240),"{amount}",TEXT(G240,"#,##0.00")),"{currency}",H240),"{due_date}",TEXT(I240,"d mmm yyyy")),"{days_overdue}",MAX(0,L240)),"{sender}",Settings!$B$2),"{business}",Settings!$B$3))</f>
        <v/>
      </c>
      <c r="O240" s="0" t="str">
        <f aca="false">IF(OR(C240="",C240="Call them"),"",SUBSTITUTE(SUBSTITUTE(SUBSTITUTE(SUBSTITUTE(SUBSTITUTE(SUBSTITUTE(SUBSTITUTE(SUBSTITUTE(SUBSTITUTE(INDEX(Templates!$D$2:$D$5,P240),"{contact}",IF(E240="","there",E240)),"{client}",B240),"{invoice}",A240),"{amount}",TEXT(G240,"#,##0.00")),"{currency}",H240),"{due_date}",TEXT(I240,"d mmm yyyy")),"{days_overdue}",MAX(0,L240)),"{sender}",Settings!$B$2),"{business}",Settings!$B$3))</f>
        <v/>
      </c>
      <c r="P240" s="19" t="n">
        <f aca="false">IF(OR(A240="",J240&lt;&gt;"Unpaid",I240=""),0,IF(L240&gt;=Settings!$B$8,4,IF(L240&gt;=Settings!$B$7,3,IF(L240&gt;=0,2,IF(L240&gt;=-Settings!$B$6,1,0)))))</f>
        <v>0</v>
      </c>
    </row>
    <row r="241" customFormat="false" ht="15" hidden="false" customHeight="false" outlineLevel="0" collapsed="false">
      <c r="A241" s="17"/>
      <c r="B241" s="17"/>
      <c r="C241" s="13" t="str">
        <f aca="false">IF(P241=0,"",IF(P241&gt;IFERROR(MATCH(K241,Templates!$A$2:$A$5,0),0),INDEX(Templates!$A$2:$A$5,P241),IF(AND(P241=4,L241&gt;=Settings!$B$8+7),"Call them","")))</f>
        <v/>
      </c>
      <c r="D241" s="14" t="str">
        <f aca="false">IF(N241="","",HYPERLINK(IF(Settings!$B$4="Gmail","https://mail.google.com/mail/?"&amp;IF(Settings!$B$5="","","authuser="&amp;_xlfn.ENCODEURL(Settings!$B$5)&amp;"&amp;")&amp;"view=cm&amp;fs=1&amp;to="&amp;_xlfn.ENCODEURL(F241)&amp;"&amp;su="&amp;_xlfn.ENCODEURL(N241)&amp;"&amp;body="&amp;_xlfn.ENCODEURL(O241),"mailto:"&amp;F241&amp;"?subject="&amp;_xlfn.ENCODEURL(N241)&amp;"&amp;body="&amp;_xlfn.ENCODEURL(O241)),"Write email"))</f>
        <v/>
      </c>
      <c r="E241" s="17"/>
      <c r="F241" s="17"/>
      <c r="G241" s="20"/>
      <c r="H241" s="17"/>
      <c r="I241" s="21"/>
      <c r="J241" s="17"/>
      <c r="K241" s="17"/>
      <c r="L241" s="18" t="str">
        <f aca="true">IF(OR(I241="",J241&lt;&gt;"Unpaid"),"",TODAY()-I241)</f>
        <v/>
      </c>
      <c r="M241" s="17"/>
      <c r="N241" s="0" t="str">
        <f aca="false">IF(OR(C241="",C241="Call them"),"",SUBSTITUTE(SUBSTITUTE(SUBSTITUTE(SUBSTITUTE(SUBSTITUTE(SUBSTITUTE(SUBSTITUTE(SUBSTITUTE(SUBSTITUTE(INDEX(Templates!$C$2:$C$5,P241),"{contact}",IF(E241="","there",E241)),"{client}",B241),"{invoice}",A241),"{amount}",TEXT(G241,"#,##0.00")),"{currency}",H241),"{due_date}",TEXT(I241,"d mmm yyyy")),"{days_overdue}",MAX(0,L241)),"{sender}",Settings!$B$2),"{business}",Settings!$B$3))</f>
        <v/>
      </c>
      <c r="O241" s="0" t="str">
        <f aca="false">IF(OR(C241="",C241="Call them"),"",SUBSTITUTE(SUBSTITUTE(SUBSTITUTE(SUBSTITUTE(SUBSTITUTE(SUBSTITUTE(SUBSTITUTE(SUBSTITUTE(SUBSTITUTE(INDEX(Templates!$D$2:$D$5,P241),"{contact}",IF(E241="","there",E241)),"{client}",B241),"{invoice}",A241),"{amount}",TEXT(G241,"#,##0.00")),"{currency}",H241),"{due_date}",TEXT(I241,"d mmm yyyy")),"{days_overdue}",MAX(0,L241)),"{sender}",Settings!$B$2),"{business}",Settings!$B$3))</f>
        <v/>
      </c>
      <c r="P241" s="19" t="n">
        <f aca="false">IF(OR(A241="",J241&lt;&gt;"Unpaid",I241=""),0,IF(L241&gt;=Settings!$B$8,4,IF(L241&gt;=Settings!$B$7,3,IF(L241&gt;=0,2,IF(L241&gt;=-Settings!$B$6,1,0)))))</f>
        <v>0</v>
      </c>
    </row>
    <row r="242" customFormat="false" ht="15" hidden="false" customHeight="false" outlineLevel="0" collapsed="false">
      <c r="A242" s="17"/>
      <c r="B242" s="17"/>
      <c r="C242" s="13" t="str">
        <f aca="false">IF(P242=0,"",IF(P242&gt;IFERROR(MATCH(K242,Templates!$A$2:$A$5,0),0),INDEX(Templates!$A$2:$A$5,P242),IF(AND(P242=4,L242&gt;=Settings!$B$8+7),"Call them","")))</f>
        <v/>
      </c>
      <c r="D242" s="14" t="str">
        <f aca="false">IF(N242="","",HYPERLINK(IF(Settings!$B$4="Gmail","https://mail.google.com/mail/?"&amp;IF(Settings!$B$5="","","authuser="&amp;_xlfn.ENCODEURL(Settings!$B$5)&amp;"&amp;")&amp;"view=cm&amp;fs=1&amp;to="&amp;_xlfn.ENCODEURL(F242)&amp;"&amp;su="&amp;_xlfn.ENCODEURL(N242)&amp;"&amp;body="&amp;_xlfn.ENCODEURL(O242),"mailto:"&amp;F242&amp;"?subject="&amp;_xlfn.ENCODEURL(N242)&amp;"&amp;body="&amp;_xlfn.ENCODEURL(O242)),"Write email"))</f>
        <v/>
      </c>
      <c r="E242" s="17"/>
      <c r="F242" s="17"/>
      <c r="G242" s="20"/>
      <c r="H242" s="17"/>
      <c r="I242" s="21"/>
      <c r="J242" s="17"/>
      <c r="K242" s="17"/>
      <c r="L242" s="18" t="str">
        <f aca="true">IF(OR(I242="",J242&lt;&gt;"Unpaid"),"",TODAY()-I242)</f>
        <v/>
      </c>
      <c r="M242" s="17"/>
      <c r="N242" s="0" t="str">
        <f aca="false">IF(OR(C242="",C242="Call them"),"",SUBSTITUTE(SUBSTITUTE(SUBSTITUTE(SUBSTITUTE(SUBSTITUTE(SUBSTITUTE(SUBSTITUTE(SUBSTITUTE(SUBSTITUTE(INDEX(Templates!$C$2:$C$5,P242),"{contact}",IF(E242="","there",E242)),"{client}",B242),"{invoice}",A242),"{amount}",TEXT(G242,"#,##0.00")),"{currency}",H242),"{due_date}",TEXT(I242,"d mmm yyyy")),"{days_overdue}",MAX(0,L242)),"{sender}",Settings!$B$2),"{business}",Settings!$B$3))</f>
        <v/>
      </c>
      <c r="O242" s="0" t="str">
        <f aca="false">IF(OR(C242="",C242="Call them"),"",SUBSTITUTE(SUBSTITUTE(SUBSTITUTE(SUBSTITUTE(SUBSTITUTE(SUBSTITUTE(SUBSTITUTE(SUBSTITUTE(SUBSTITUTE(INDEX(Templates!$D$2:$D$5,P242),"{contact}",IF(E242="","there",E242)),"{client}",B242),"{invoice}",A242),"{amount}",TEXT(G242,"#,##0.00")),"{currency}",H242),"{due_date}",TEXT(I242,"d mmm yyyy")),"{days_overdue}",MAX(0,L242)),"{sender}",Settings!$B$2),"{business}",Settings!$B$3))</f>
        <v/>
      </c>
      <c r="P242" s="19" t="n">
        <f aca="false">IF(OR(A242="",J242&lt;&gt;"Unpaid",I242=""),0,IF(L242&gt;=Settings!$B$8,4,IF(L242&gt;=Settings!$B$7,3,IF(L242&gt;=0,2,IF(L242&gt;=-Settings!$B$6,1,0)))))</f>
        <v>0</v>
      </c>
    </row>
    <row r="243" customFormat="false" ht="15" hidden="false" customHeight="false" outlineLevel="0" collapsed="false">
      <c r="A243" s="17"/>
      <c r="B243" s="17"/>
      <c r="C243" s="13" t="str">
        <f aca="false">IF(P243=0,"",IF(P243&gt;IFERROR(MATCH(K243,Templates!$A$2:$A$5,0),0),INDEX(Templates!$A$2:$A$5,P243),IF(AND(P243=4,L243&gt;=Settings!$B$8+7),"Call them","")))</f>
        <v/>
      </c>
      <c r="D243" s="14" t="str">
        <f aca="false">IF(N243="","",HYPERLINK(IF(Settings!$B$4="Gmail","https://mail.google.com/mail/?"&amp;IF(Settings!$B$5="","","authuser="&amp;_xlfn.ENCODEURL(Settings!$B$5)&amp;"&amp;")&amp;"view=cm&amp;fs=1&amp;to="&amp;_xlfn.ENCODEURL(F243)&amp;"&amp;su="&amp;_xlfn.ENCODEURL(N243)&amp;"&amp;body="&amp;_xlfn.ENCODEURL(O243),"mailto:"&amp;F243&amp;"?subject="&amp;_xlfn.ENCODEURL(N243)&amp;"&amp;body="&amp;_xlfn.ENCODEURL(O243)),"Write email"))</f>
        <v/>
      </c>
      <c r="E243" s="17"/>
      <c r="F243" s="17"/>
      <c r="G243" s="20"/>
      <c r="H243" s="17"/>
      <c r="I243" s="21"/>
      <c r="J243" s="17"/>
      <c r="K243" s="17"/>
      <c r="L243" s="18" t="str">
        <f aca="true">IF(OR(I243="",J243&lt;&gt;"Unpaid"),"",TODAY()-I243)</f>
        <v/>
      </c>
      <c r="M243" s="17"/>
      <c r="N243" s="0" t="str">
        <f aca="false">IF(OR(C243="",C243="Call them"),"",SUBSTITUTE(SUBSTITUTE(SUBSTITUTE(SUBSTITUTE(SUBSTITUTE(SUBSTITUTE(SUBSTITUTE(SUBSTITUTE(SUBSTITUTE(INDEX(Templates!$C$2:$C$5,P243),"{contact}",IF(E243="","there",E243)),"{client}",B243),"{invoice}",A243),"{amount}",TEXT(G243,"#,##0.00")),"{currency}",H243),"{due_date}",TEXT(I243,"d mmm yyyy")),"{days_overdue}",MAX(0,L243)),"{sender}",Settings!$B$2),"{business}",Settings!$B$3))</f>
        <v/>
      </c>
      <c r="O243" s="0" t="str">
        <f aca="false">IF(OR(C243="",C243="Call them"),"",SUBSTITUTE(SUBSTITUTE(SUBSTITUTE(SUBSTITUTE(SUBSTITUTE(SUBSTITUTE(SUBSTITUTE(SUBSTITUTE(SUBSTITUTE(INDEX(Templates!$D$2:$D$5,P243),"{contact}",IF(E243="","there",E243)),"{client}",B243),"{invoice}",A243),"{amount}",TEXT(G243,"#,##0.00")),"{currency}",H243),"{due_date}",TEXT(I243,"d mmm yyyy")),"{days_overdue}",MAX(0,L243)),"{sender}",Settings!$B$2),"{business}",Settings!$B$3))</f>
        <v/>
      </c>
      <c r="P243" s="19" t="n">
        <f aca="false">IF(OR(A243="",J243&lt;&gt;"Unpaid",I243=""),0,IF(L243&gt;=Settings!$B$8,4,IF(L243&gt;=Settings!$B$7,3,IF(L243&gt;=0,2,IF(L243&gt;=-Settings!$B$6,1,0)))))</f>
        <v>0</v>
      </c>
    </row>
    <row r="244" customFormat="false" ht="15" hidden="false" customHeight="false" outlineLevel="0" collapsed="false">
      <c r="A244" s="17"/>
      <c r="B244" s="17"/>
      <c r="C244" s="13" t="str">
        <f aca="false">IF(P244=0,"",IF(P244&gt;IFERROR(MATCH(K244,Templates!$A$2:$A$5,0),0),INDEX(Templates!$A$2:$A$5,P244),IF(AND(P244=4,L244&gt;=Settings!$B$8+7),"Call them","")))</f>
        <v/>
      </c>
      <c r="D244" s="14" t="str">
        <f aca="false">IF(N244="","",HYPERLINK(IF(Settings!$B$4="Gmail","https://mail.google.com/mail/?"&amp;IF(Settings!$B$5="","","authuser="&amp;_xlfn.ENCODEURL(Settings!$B$5)&amp;"&amp;")&amp;"view=cm&amp;fs=1&amp;to="&amp;_xlfn.ENCODEURL(F244)&amp;"&amp;su="&amp;_xlfn.ENCODEURL(N244)&amp;"&amp;body="&amp;_xlfn.ENCODEURL(O244),"mailto:"&amp;F244&amp;"?subject="&amp;_xlfn.ENCODEURL(N244)&amp;"&amp;body="&amp;_xlfn.ENCODEURL(O244)),"Write email"))</f>
        <v/>
      </c>
      <c r="E244" s="17"/>
      <c r="F244" s="17"/>
      <c r="G244" s="20"/>
      <c r="H244" s="17"/>
      <c r="I244" s="21"/>
      <c r="J244" s="17"/>
      <c r="K244" s="17"/>
      <c r="L244" s="18" t="str">
        <f aca="true">IF(OR(I244="",J244&lt;&gt;"Unpaid"),"",TODAY()-I244)</f>
        <v/>
      </c>
      <c r="M244" s="17"/>
      <c r="N244" s="0" t="str">
        <f aca="false">IF(OR(C244="",C244="Call them"),"",SUBSTITUTE(SUBSTITUTE(SUBSTITUTE(SUBSTITUTE(SUBSTITUTE(SUBSTITUTE(SUBSTITUTE(SUBSTITUTE(SUBSTITUTE(INDEX(Templates!$C$2:$C$5,P244),"{contact}",IF(E244="","there",E244)),"{client}",B244),"{invoice}",A244),"{amount}",TEXT(G244,"#,##0.00")),"{currency}",H244),"{due_date}",TEXT(I244,"d mmm yyyy")),"{days_overdue}",MAX(0,L244)),"{sender}",Settings!$B$2),"{business}",Settings!$B$3))</f>
        <v/>
      </c>
      <c r="O244" s="0" t="str">
        <f aca="false">IF(OR(C244="",C244="Call them"),"",SUBSTITUTE(SUBSTITUTE(SUBSTITUTE(SUBSTITUTE(SUBSTITUTE(SUBSTITUTE(SUBSTITUTE(SUBSTITUTE(SUBSTITUTE(INDEX(Templates!$D$2:$D$5,P244),"{contact}",IF(E244="","there",E244)),"{client}",B244),"{invoice}",A244),"{amount}",TEXT(G244,"#,##0.00")),"{currency}",H244),"{due_date}",TEXT(I244,"d mmm yyyy")),"{days_overdue}",MAX(0,L244)),"{sender}",Settings!$B$2),"{business}",Settings!$B$3))</f>
        <v/>
      </c>
      <c r="P244" s="19" t="n">
        <f aca="false">IF(OR(A244="",J244&lt;&gt;"Unpaid",I244=""),0,IF(L244&gt;=Settings!$B$8,4,IF(L244&gt;=Settings!$B$7,3,IF(L244&gt;=0,2,IF(L244&gt;=-Settings!$B$6,1,0)))))</f>
        <v>0</v>
      </c>
    </row>
    <row r="245" customFormat="false" ht="15" hidden="false" customHeight="false" outlineLevel="0" collapsed="false">
      <c r="A245" s="17"/>
      <c r="B245" s="17"/>
      <c r="C245" s="13" t="str">
        <f aca="false">IF(P245=0,"",IF(P245&gt;IFERROR(MATCH(K245,Templates!$A$2:$A$5,0),0),INDEX(Templates!$A$2:$A$5,P245),IF(AND(P245=4,L245&gt;=Settings!$B$8+7),"Call them","")))</f>
        <v/>
      </c>
      <c r="D245" s="14" t="str">
        <f aca="false">IF(N245="","",HYPERLINK(IF(Settings!$B$4="Gmail","https://mail.google.com/mail/?"&amp;IF(Settings!$B$5="","","authuser="&amp;_xlfn.ENCODEURL(Settings!$B$5)&amp;"&amp;")&amp;"view=cm&amp;fs=1&amp;to="&amp;_xlfn.ENCODEURL(F245)&amp;"&amp;su="&amp;_xlfn.ENCODEURL(N245)&amp;"&amp;body="&amp;_xlfn.ENCODEURL(O245),"mailto:"&amp;F245&amp;"?subject="&amp;_xlfn.ENCODEURL(N245)&amp;"&amp;body="&amp;_xlfn.ENCODEURL(O245)),"Write email"))</f>
        <v/>
      </c>
      <c r="E245" s="17"/>
      <c r="F245" s="17"/>
      <c r="G245" s="20"/>
      <c r="H245" s="17"/>
      <c r="I245" s="21"/>
      <c r="J245" s="17"/>
      <c r="K245" s="17"/>
      <c r="L245" s="18" t="str">
        <f aca="true">IF(OR(I245="",J245&lt;&gt;"Unpaid"),"",TODAY()-I245)</f>
        <v/>
      </c>
      <c r="M245" s="17"/>
      <c r="N245" s="0" t="str">
        <f aca="false">IF(OR(C245="",C245="Call them"),"",SUBSTITUTE(SUBSTITUTE(SUBSTITUTE(SUBSTITUTE(SUBSTITUTE(SUBSTITUTE(SUBSTITUTE(SUBSTITUTE(SUBSTITUTE(INDEX(Templates!$C$2:$C$5,P245),"{contact}",IF(E245="","there",E245)),"{client}",B245),"{invoice}",A245),"{amount}",TEXT(G245,"#,##0.00")),"{currency}",H245),"{due_date}",TEXT(I245,"d mmm yyyy")),"{days_overdue}",MAX(0,L245)),"{sender}",Settings!$B$2),"{business}",Settings!$B$3))</f>
        <v/>
      </c>
      <c r="O245" s="0" t="str">
        <f aca="false">IF(OR(C245="",C245="Call them"),"",SUBSTITUTE(SUBSTITUTE(SUBSTITUTE(SUBSTITUTE(SUBSTITUTE(SUBSTITUTE(SUBSTITUTE(SUBSTITUTE(SUBSTITUTE(INDEX(Templates!$D$2:$D$5,P245),"{contact}",IF(E245="","there",E245)),"{client}",B245),"{invoice}",A245),"{amount}",TEXT(G245,"#,##0.00")),"{currency}",H245),"{due_date}",TEXT(I245,"d mmm yyyy")),"{days_overdue}",MAX(0,L245)),"{sender}",Settings!$B$2),"{business}",Settings!$B$3))</f>
        <v/>
      </c>
      <c r="P245" s="19" t="n">
        <f aca="false">IF(OR(A245="",J245&lt;&gt;"Unpaid",I245=""),0,IF(L245&gt;=Settings!$B$8,4,IF(L245&gt;=Settings!$B$7,3,IF(L245&gt;=0,2,IF(L245&gt;=-Settings!$B$6,1,0)))))</f>
        <v>0</v>
      </c>
    </row>
    <row r="246" customFormat="false" ht="15" hidden="false" customHeight="false" outlineLevel="0" collapsed="false">
      <c r="A246" s="17"/>
      <c r="B246" s="17"/>
      <c r="C246" s="13" t="str">
        <f aca="false">IF(P246=0,"",IF(P246&gt;IFERROR(MATCH(K246,Templates!$A$2:$A$5,0),0),INDEX(Templates!$A$2:$A$5,P246),IF(AND(P246=4,L246&gt;=Settings!$B$8+7),"Call them","")))</f>
        <v/>
      </c>
      <c r="D246" s="14" t="str">
        <f aca="false">IF(N246="","",HYPERLINK(IF(Settings!$B$4="Gmail","https://mail.google.com/mail/?"&amp;IF(Settings!$B$5="","","authuser="&amp;_xlfn.ENCODEURL(Settings!$B$5)&amp;"&amp;")&amp;"view=cm&amp;fs=1&amp;to="&amp;_xlfn.ENCODEURL(F246)&amp;"&amp;su="&amp;_xlfn.ENCODEURL(N246)&amp;"&amp;body="&amp;_xlfn.ENCODEURL(O246),"mailto:"&amp;F246&amp;"?subject="&amp;_xlfn.ENCODEURL(N246)&amp;"&amp;body="&amp;_xlfn.ENCODEURL(O246)),"Write email"))</f>
        <v/>
      </c>
      <c r="E246" s="17"/>
      <c r="F246" s="17"/>
      <c r="G246" s="20"/>
      <c r="H246" s="17"/>
      <c r="I246" s="21"/>
      <c r="J246" s="17"/>
      <c r="K246" s="17"/>
      <c r="L246" s="18" t="str">
        <f aca="true">IF(OR(I246="",J246&lt;&gt;"Unpaid"),"",TODAY()-I246)</f>
        <v/>
      </c>
      <c r="M246" s="17"/>
      <c r="N246" s="0" t="str">
        <f aca="false">IF(OR(C246="",C246="Call them"),"",SUBSTITUTE(SUBSTITUTE(SUBSTITUTE(SUBSTITUTE(SUBSTITUTE(SUBSTITUTE(SUBSTITUTE(SUBSTITUTE(SUBSTITUTE(INDEX(Templates!$C$2:$C$5,P246),"{contact}",IF(E246="","there",E246)),"{client}",B246),"{invoice}",A246),"{amount}",TEXT(G246,"#,##0.00")),"{currency}",H246),"{due_date}",TEXT(I246,"d mmm yyyy")),"{days_overdue}",MAX(0,L246)),"{sender}",Settings!$B$2),"{business}",Settings!$B$3))</f>
        <v/>
      </c>
      <c r="O246" s="0" t="str">
        <f aca="false">IF(OR(C246="",C246="Call them"),"",SUBSTITUTE(SUBSTITUTE(SUBSTITUTE(SUBSTITUTE(SUBSTITUTE(SUBSTITUTE(SUBSTITUTE(SUBSTITUTE(SUBSTITUTE(INDEX(Templates!$D$2:$D$5,P246),"{contact}",IF(E246="","there",E246)),"{client}",B246),"{invoice}",A246),"{amount}",TEXT(G246,"#,##0.00")),"{currency}",H246),"{due_date}",TEXT(I246,"d mmm yyyy")),"{days_overdue}",MAX(0,L246)),"{sender}",Settings!$B$2),"{business}",Settings!$B$3))</f>
        <v/>
      </c>
      <c r="P246" s="19" t="n">
        <f aca="false">IF(OR(A246="",J246&lt;&gt;"Unpaid",I246=""),0,IF(L246&gt;=Settings!$B$8,4,IF(L246&gt;=Settings!$B$7,3,IF(L246&gt;=0,2,IF(L246&gt;=-Settings!$B$6,1,0)))))</f>
        <v>0</v>
      </c>
    </row>
    <row r="247" customFormat="false" ht="15" hidden="false" customHeight="false" outlineLevel="0" collapsed="false">
      <c r="A247" s="17"/>
      <c r="B247" s="17"/>
      <c r="C247" s="13" t="str">
        <f aca="false">IF(P247=0,"",IF(P247&gt;IFERROR(MATCH(K247,Templates!$A$2:$A$5,0),0),INDEX(Templates!$A$2:$A$5,P247),IF(AND(P247=4,L247&gt;=Settings!$B$8+7),"Call them","")))</f>
        <v/>
      </c>
      <c r="D247" s="14" t="str">
        <f aca="false">IF(N247="","",HYPERLINK(IF(Settings!$B$4="Gmail","https://mail.google.com/mail/?"&amp;IF(Settings!$B$5="","","authuser="&amp;_xlfn.ENCODEURL(Settings!$B$5)&amp;"&amp;")&amp;"view=cm&amp;fs=1&amp;to="&amp;_xlfn.ENCODEURL(F247)&amp;"&amp;su="&amp;_xlfn.ENCODEURL(N247)&amp;"&amp;body="&amp;_xlfn.ENCODEURL(O247),"mailto:"&amp;F247&amp;"?subject="&amp;_xlfn.ENCODEURL(N247)&amp;"&amp;body="&amp;_xlfn.ENCODEURL(O247)),"Write email"))</f>
        <v/>
      </c>
      <c r="E247" s="17"/>
      <c r="F247" s="17"/>
      <c r="G247" s="20"/>
      <c r="H247" s="17"/>
      <c r="I247" s="21"/>
      <c r="J247" s="17"/>
      <c r="K247" s="17"/>
      <c r="L247" s="18" t="str">
        <f aca="true">IF(OR(I247="",J247&lt;&gt;"Unpaid"),"",TODAY()-I247)</f>
        <v/>
      </c>
      <c r="M247" s="17"/>
      <c r="N247" s="0" t="str">
        <f aca="false">IF(OR(C247="",C247="Call them"),"",SUBSTITUTE(SUBSTITUTE(SUBSTITUTE(SUBSTITUTE(SUBSTITUTE(SUBSTITUTE(SUBSTITUTE(SUBSTITUTE(SUBSTITUTE(INDEX(Templates!$C$2:$C$5,P247),"{contact}",IF(E247="","there",E247)),"{client}",B247),"{invoice}",A247),"{amount}",TEXT(G247,"#,##0.00")),"{currency}",H247),"{due_date}",TEXT(I247,"d mmm yyyy")),"{days_overdue}",MAX(0,L247)),"{sender}",Settings!$B$2),"{business}",Settings!$B$3))</f>
        <v/>
      </c>
      <c r="O247" s="0" t="str">
        <f aca="false">IF(OR(C247="",C247="Call them"),"",SUBSTITUTE(SUBSTITUTE(SUBSTITUTE(SUBSTITUTE(SUBSTITUTE(SUBSTITUTE(SUBSTITUTE(SUBSTITUTE(SUBSTITUTE(INDEX(Templates!$D$2:$D$5,P247),"{contact}",IF(E247="","there",E247)),"{client}",B247),"{invoice}",A247),"{amount}",TEXT(G247,"#,##0.00")),"{currency}",H247),"{due_date}",TEXT(I247,"d mmm yyyy")),"{days_overdue}",MAX(0,L247)),"{sender}",Settings!$B$2),"{business}",Settings!$B$3))</f>
        <v/>
      </c>
      <c r="P247" s="19" t="n">
        <f aca="false">IF(OR(A247="",J247&lt;&gt;"Unpaid",I247=""),0,IF(L247&gt;=Settings!$B$8,4,IF(L247&gt;=Settings!$B$7,3,IF(L247&gt;=0,2,IF(L247&gt;=-Settings!$B$6,1,0)))))</f>
        <v>0</v>
      </c>
    </row>
    <row r="248" customFormat="false" ht="15" hidden="false" customHeight="false" outlineLevel="0" collapsed="false">
      <c r="A248" s="17"/>
      <c r="B248" s="17"/>
      <c r="C248" s="13" t="str">
        <f aca="false">IF(P248=0,"",IF(P248&gt;IFERROR(MATCH(K248,Templates!$A$2:$A$5,0),0),INDEX(Templates!$A$2:$A$5,P248),IF(AND(P248=4,L248&gt;=Settings!$B$8+7),"Call them","")))</f>
        <v/>
      </c>
      <c r="D248" s="14" t="str">
        <f aca="false">IF(N248="","",HYPERLINK(IF(Settings!$B$4="Gmail","https://mail.google.com/mail/?"&amp;IF(Settings!$B$5="","","authuser="&amp;_xlfn.ENCODEURL(Settings!$B$5)&amp;"&amp;")&amp;"view=cm&amp;fs=1&amp;to="&amp;_xlfn.ENCODEURL(F248)&amp;"&amp;su="&amp;_xlfn.ENCODEURL(N248)&amp;"&amp;body="&amp;_xlfn.ENCODEURL(O248),"mailto:"&amp;F248&amp;"?subject="&amp;_xlfn.ENCODEURL(N248)&amp;"&amp;body="&amp;_xlfn.ENCODEURL(O248)),"Write email"))</f>
        <v/>
      </c>
      <c r="E248" s="17"/>
      <c r="F248" s="17"/>
      <c r="G248" s="20"/>
      <c r="H248" s="17"/>
      <c r="I248" s="21"/>
      <c r="J248" s="17"/>
      <c r="K248" s="17"/>
      <c r="L248" s="18" t="str">
        <f aca="true">IF(OR(I248="",J248&lt;&gt;"Unpaid"),"",TODAY()-I248)</f>
        <v/>
      </c>
      <c r="M248" s="17"/>
      <c r="N248" s="0" t="str">
        <f aca="false">IF(OR(C248="",C248="Call them"),"",SUBSTITUTE(SUBSTITUTE(SUBSTITUTE(SUBSTITUTE(SUBSTITUTE(SUBSTITUTE(SUBSTITUTE(SUBSTITUTE(SUBSTITUTE(INDEX(Templates!$C$2:$C$5,P248),"{contact}",IF(E248="","there",E248)),"{client}",B248),"{invoice}",A248),"{amount}",TEXT(G248,"#,##0.00")),"{currency}",H248),"{due_date}",TEXT(I248,"d mmm yyyy")),"{days_overdue}",MAX(0,L248)),"{sender}",Settings!$B$2),"{business}",Settings!$B$3))</f>
        <v/>
      </c>
      <c r="O248" s="0" t="str">
        <f aca="false">IF(OR(C248="",C248="Call them"),"",SUBSTITUTE(SUBSTITUTE(SUBSTITUTE(SUBSTITUTE(SUBSTITUTE(SUBSTITUTE(SUBSTITUTE(SUBSTITUTE(SUBSTITUTE(INDEX(Templates!$D$2:$D$5,P248),"{contact}",IF(E248="","there",E248)),"{client}",B248),"{invoice}",A248),"{amount}",TEXT(G248,"#,##0.00")),"{currency}",H248),"{due_date}",TEXT(I248,"d mmm yyyy")),"{days_overdue}",MAX(0,L248)),"{sender}",Settings!$B$2),"{business}",Settings!$B$3))</f>
        <v/>
      </c>
      <c r="P248" s="19" t="n">
        <f aca="false">IF(OR(A248="",J248&lt;&gt;"Unpaid",I248=""),0,IF(L248&gt;=Settings!$B$8,4,IF(L248&gt;=Settings!$B$7,3,IF(L248&gt;=0,2,IF(L248&gt;=-Settings!$B$6,1,0)))))</f>
        <v>0</v>
      </c>
    </row>
    <row r="249" customFormat="false" ht="15" hidden="false" customHeight="false" outlineLevel="0" collapsed="false">
      <c r="A249" s="17"/>
      <c r="B249" s="17"/>
      <c r="C249" s="13" t="str">
        <f aca="false">IF(P249=0,"",IF(P249&gt;IFERROR(MATCH(K249,Templates!$A$2:$A$5,0),0),INDEX(Templates!$A$2:$A$5,P249),IF(AND(P249=4,L249&gt;=Settings!$B$8+7),"Call them","")))</f>
        <v/>
      </c>
      <c r="D249" s="14" t="str">
        <f aca="false">IF(N249="","",HYPERLINK(IF(Settings!$B$4="Gmail","https://mail.google.com/mail/?"&amp;IF(Settings!$B$5="","","authuser="&amp;_xlfn.ENCODEURL(Settings!$B$5)&amp;"&amp;")&amp;"view=cm&amp;fs=1&amp;to="&amp;_xlfn.ENCODEURL(F249)&amp;"&amp;su="&amp;_xlfn.ENCODEURL(N249)&amp;"&amp;body="&amp;_xlfn.ENCODEURL(O249),"mailto:"&amp;F249&amp;"?subject="&amp;_xlfn.ENCODEURL(N249)&amp;"&amp;body="&amp;_xlfn.ENCODEURL(O249)),"Write email"))</f>
        <v/>
      </c>
      <c r="E249" s="17"/>
      <c r="F249" s="17"/>
      <c r="G249" s="20"/>
      <c r="H249" s="17"/>
      <c r="I249" s="21"/>
      <c r="J249" s="17"/>
      <c r="K249" s="17"/>
      <c r="L249" s="18" t="str">
        <f aca="true">IF(OR(I249="",J249&lt;&gt;"Unpaid"),"",TODAY()-I249)</f>
        <v/>
      </c>
      <c r="M249" s="17"/>
      <c r="N249" s="0" t="str">
        <f aca="false">IF(OR(C249="",C249="Call them"),"",SUBSTITUTE(SUBSTITUTE(SUBSTITUTE(SUBSTITUTE(SUBSTITUTE(SUBSTITUTE(SUBSTITUTE(SUBSTITUTE(SUBSTITUTE(INDEX(Templates!$C$2:$C$5,P249),"{contact}",IF(E249="","there",E249)),"{client}",B249),"{invoice}",A249),"{amount}",TEXT(G249,"#,##0.00")),"{currency}",H249),"{due_date}",TEXT(I249,"d mmm yyyy")),"{days_overdue}",MAX(0,L249)),"{sender}",Settings!$B$2),"{business}",Settings!$B$3))</f>
        <v/>
      </c>
      <c r="O249" s="0" t="str">
        <f aca="false">IF(OR(C249="",C249="Call them"),"",SUBSTITUTE(SUBSTITUTE(SUBSTITUTE(SUBSTITUTE(SUBSTITUTE(SUBSTITUTE(SUBSTITUTE(SUBSTITUTE(SUBSTITUTE(INDEX(Templates!$D$2:$D$5,P249),"{contact}",IF(E249="","there",E249)),"{client}",B249),"{invoice}",A249),"{amount}",TEXT(G249,"#,##0.00")),"{currency}",H249),"{due_date}",TEXT(I249,"d mmm yyyy")),"{days_overdue}",MAX(0,L249)),"{sender}",Settings!$B$2),"{business}",Settings!$B$3))</f>
        <v/>
      </c>
      <c r="P249" s="19" t="n">
        <f aca="false">IF(OR(A249="",J249&lt;&gt;"Unpaid",I249=""),0,IF(L249&gt;=Settings!$B$8,4,IF(L249&gt;=Settings!$B$7,3,IF(L249&gt;=0,2,IF(L249&gt;=-Settings!$B$6,1,0)))))</f>
        <v>0</v>
      </c>
    </row>
    <row r="250" customFormat="false" ht="15" hidden="false" customHeight="false" outlineLevel="0" collapsed="false">
      <c r="A250" s="17"/>
      <c r="B250" s="17"/>
      <c r="C250" s="13" t="str">
        <f aca="false">IF(P250=0,"",IF(P250&gt;IFERROR(MATCH(K250,Templates!$A$2:$A$5,0),0),INDEX(Templates!$A$2:$A$5,P250),IF(AND(P250=4,L250&gt;=Settings!$B$8+7),"Call them","")))</f>
        <v/>
      </c>
      <c r="D250" s="14" t="str">
        <f aca="false">IF(N250="","",HYPERLINK(IF(Settings!$B$4="Gmail","https://mail.google.com/mail/?"&amp;IF(Settings!$B$5="","","authuser="&amp;_xlfn.ENCODEURL(Settings!$B$5)&amp;"&amp;")&amp;"view=cm&amp;fs=1&amp;to="&amp;_xlfn.ENCODEURL(F250)&amp;"&amp;su="&amp;_xlfn.ENCODEURL(N250)&amp;"&amp;body="&amp;_xlfn.ENCODEURL(O250),"mailto:"&amp;F250&amp;"?subject="&amp;_xlfn.ENCODEURL(N250)&amp;"&amp;body="&amp;_xlfn.ENCODEURL(O250)),"Write email"))</f>
        <v/>
      </c>
      <c r="E250" s="17"/>
      <c r="F250" s="17"/>
      <c r="G250" s="20"/>
      <c r="H250" s="17"/>
      <c r="I250" s="21"/>
      <c r="J250" s="17"/>
      <c r="K250" s="17"/>
      <c r="L250" s="18" t="str">
        <f aca="true">IF(OR(I250="",J250&lt;&gt;"Unpaid"),"",TODAY()-I250)</f>
        <v/>
      </c>
      <c r="M250" s="17"/>
      <c r="N250" s="0" t="str">
        <f aca="false">IF(OR(C250="",C250="Call them"),"",SUBSTITUTE(SUBSTITUTE(SUBSTITUTE(SUBSTITUTE(SUBSTITUTE(SUBSTITUTE(SUBSTITUTE(SUBSTITUTE(SUBSTITUTE(INDEX(Templates!$C$2:$C$5,P250),"{contact}",IF(E250="","there",E250)),"{client}",B250),"{invoice}",A250),"{amount}",TEXT(G250,"#,##0.00")),"{currency}",H250),"{due_date}",TEXT(I250,"d mmm yyyy")),"{days_overdue}",MAX(0,L250)),"{sender}",Settings!$B$2),"{business}",Settings!$B$3))</f>
        <v/>
      </c>
      <c r="O250" s="0" t="str">
        <f aca="false">IF(OR(C250="",C250="Call them"),"",SUBSTITUTE(SUBSTITUTE(SUBSTITUTE(SUBSTITUTE(SUBSTITUTE(SUBSTITUTE(SUBSTITUTE(SUBSTITUTE(SUBSTITUTE(INDEX(Templates!$D$2:$D$5,P250),"{contact}",IF(E250="","there",E250)),"{client}",B250),"{invoice}",A250),"{amount}",TEXT(G250,"#,##0.00")),"{currency}",H250),"{due_date}",TEXT(I250,"d mmm yyyy")),"{days_overdue}",MAX(0,L250)),"{sender}",Settings!$B$2),"{business}",Settings!$B$3))</f>
        <v/>
      </c>
      <c r="P250" s="19" t="n">
        <f aca="false">IF(OR(A250="",J250&lt;&gt;"Unpaid",I250=""),0,IF(L250&gt;=Settings!$B$8,4,IF(L250&gt;=Settings!$B$7,3,IF(L250&gt;=0,2,IF(L250&gt;=-Settings!$B$6,1,0)))))</f>
        <v>0</v>
      </c>
    </row>
    <row r="251" customFormat="false" ht="15" hidden="false" customHeight="false" outlineLevel="0" collapsed="false">
      <c r="A251" s="17"/>
      <c r="B251" s="17"/>
      <c r="C251" s="13" t="str">
        <f aca="false">IF(P251=0,"",IF(P251&gt;IFERROR(MATCH(K251,Templates!$A$2:$A$5,0),0),INDEX(Templates!$A$2:$A$5,P251),IF(AND(P251=4,L251&gt;=Settings!$B$8+7),"Call them","")))</f>
        <v/>
      </c>
      <c r="D251" s="14" t="str">
        <f aca="false">IF(N251="","",HYPERLINK(IF(Settings!$B$4="Gmail","https://mail.google.com/mail/?"&amp;IF(Settings!$B$5="","","authuser="&amp;_xlfn.ENCODEURL(Settings!$B$5)&amp;"&amp;")&amp;"view=cm&amp;fs=1&amp;to="&amp;_xlfn.ENCODEURL(F251)&amp;"&amp;su="&amp;_xlfn.ENCODEURL(N251)&amp;"&amp;body="&amp;_xlfn.ENCODEURL(O251),"mailto:"&amp;F251&amp;"?subject="&amp;_xlfn.ENCODEURL(N251)&amp;"&amp;body="&amp;_xlfn.ENCODEURL(O251)),"Write email"))</f>
        <v/>
      </c>
      <c r="E251" s="17"/>
      <c r="F251" s="17"/>
      <c r="G251" s="20"/>
      <c r="H251" s="17"/>
      <c r="I251" s="21"/>
      <c r="J251" s="17"/>
      <c r="K251" s="17"/>
      <c r="L251" s="18" t="str">
        <f aca="true">IF(OR(I251="",J251&lt;&gt;"Unpaid"),"",TODAY()-I251)</f>
        <v/>
      </c>
      <c r="M251" s="17"/>
      <c r="N251" s="0" t="str">
        <f aca="false">IF(OR(C251="",C251="Call them"),"",SUBSTITUTE(SUBSTITUTE(SUBSTITUTE(SUBSTITUTE(SUBSTITUTE(SUBSTITUTE(SUBSTITUTE(SUBSTITUTE(SUBSTITUTE(INDEX(Templates!$C$2:$C$5,P251),"{contact}",IF(E251="","there",E251)),"{client}",B251),"{invoice}",A251),"{amount}",TEXT(G251,"#,##0.00")),"{currency}",H251),"{due_date}",TEXT(I251,"d mmm yyyy")),"{days_overdue}",MAX(0,L251)),"{sender}",Settings!$B$2),"{business}",Settings!$B$3))</f>
        <v/>
      </c>
      <c r="O251" s="0" t="str">
        <f aca="false">IF(OR(C251="",C251="Call them"),"",SUBSTITUTE(SUBSTITUTE(SUBSTITUTE(SUBSTITUTE(SUBSTITUTE(SUBSTITUTE(SUBSTITUTE(SUBSTITUTE(SUBSTITUTE(INDEX(Templates!$D$2:$D$5,P251),"{contact}",IF(E251="","there",E251)),"{client}",B251),"{invoice}",A251),"{amount}",TEXT(G251,"#,##0.00")),"{currency}",H251),"{due_date}",TEXT(I251,"d mmm yyyy")),"{days_overdue}",MAX(0,L251)),"{sender}",Settings!$B$2),"{business}",Settings!$B$3))</f>
        <v/>
      </c>
      <c r="P251" s="19" t="n">
        <f aca="false">IF(OR(A251="",J251&lt;&gt;"Unpaid",I251=""),0,IF(L251&gt;=Settings!$B$8,4,IF(L251&gt;=Settings!$B$7,3,IF(L251&gt;=0,2,IF(L251&gt;=-Settings!$B$6,1,0)))))</f>
        <v>0</v>
      </c>
    </row>
    <row r="252" customFormat="false" ht="15" hidden="false" customHeight="false" outlineLevel="0" collapsed="false">
      <c r="A252" s="17"/>
      <c r="B252" s="17"/>
      <c r="C252" s="13" t="str">
        <f aca="false">IF(P252=0,"",IF(P252&gt;IFERROR(MATCH(K252,Templates!$A$2:$A$5,0),0),INDEX(Templates!$A$2:$A$5,P252),IF(AND(P252=4,L252&gt;=Settings!$B$8+7),"Call them","")))</f>
        <v/>
      </c>
      <c r="D252" s="14" t="str">
        <f aca="false">IF(N252="","",HYPERLINK(IF(Settings!$B$4="Gmail","https://mail.google.com/mail/?"&amp;IF(Settings!$B$5="","","authuser="&amp;_xlfn.ENCODEURL(Settings!$B$5)&amp;"&amp;")&amp;"view=cm&amp;fs=1&amp;to="&amp;_xlfn.ENCODEURL(F252)&amp;"&amp;su="&amp;_xlfn.ENCODEURL(N252)&amp;"&amp;body="&amp;_xlfn.ENCODEURL(O252),"mailto:"&amp;F252&amp;"?subject="&amp;_xlfn.ENCODEURL(N252)&amp;"&amp;body="&amp;_xlfn.ENCODEURL(O252)),"Write email"))</f>
        <v/>
      </c>
      <c r="E252" s="17"/>
      <c r="F252" s="17"/>
      <c r="G252" s="20"/>
      <c r="H252" s="17"/>
      <c r="I252" s="21"/>
      <c r="J252" s="17"/>
      <c r="K252" s="17"/>
      <c r="L252" s="18" t="str">
        <f aca="true">IF(OR(I252="",J252&lt;&gt;"Unpaid"),"",TODAY()-I252)</f>
        <v/>
      </c>
      <c r="M252" s="17"/>
      <c r="N252" s="0" t="str">
        <f aca="false">IF(OR(C252="",C252="Call them"),"",SUBSTITUTE(SUBSTITUTE(SUBSTITUTE(SUBSTITUTE(SUBSTITUTE(SUBSTITUTE(SUBSTITUTE(SUBSTITUTE(SUBSTITUTE(INDEX(Templates!$C$2:$C$5,P252),"{contact}",IF(E252="","there",E252)),"{client}",B252),"{invoice}",A252),"{amount}",TEXT(G252,"#,##0.00")),"{currency}",H252),"{due_date}",TEXT(I252,"d mmm yyyy")),"{days_overdue}",MAX(0,L252)),"{sender}",Settings!$B$2),"{business}",Settings!$B$3))</f>
        <v/>
      </c>
      <c r="O252" s="0" t="str">
        <f aca="false">IF(OR(C252="",C252="Call them"),"",SUBSTITUTE(SUBSTITUTE(SUBSTITUTE(SUBSTITUTE(SUBSTITUTE(SUBSTITUTE(SUBSTITUTE(SUBSTITUTE(SUBSTITUTE(INDEX(Templates!$D$2:$D$5,P252),"{contact}",IF(E252="","there",E252)),"{client}",B252),"{invoice}",A252),"{amount}",TEXT(G252,"#,##0.00")),"{currency}",H252),"{due_date}",TEXT(I252,"d mmm yyyy")),"{days_overdue}",MAX(0,L252)),"{sender}",Settings!$B$2),"{business}",Settings!$B$3))</f>
        <v/>
      </c>
      <c r="P252" s="19" t="n">
        <f aca="false">IF(OR(A252="",J252&lt;&gt;"Unpaid",I252=""),0,IF(L252&gt;=Settings!$B$8,4,IF(L252&gt;=Settings!$B$7,3,IF(L252&gt;=0,2,IF(L252&gt;=-Settings!$B$6,1,0)))))</f>
        <v>0</v>
      </c>
    </row>
    <row r="253" customFormat="false" ht="15" hidden="false" customHeight="false" outlineLevel="0" collapsed="false">
      <c r="A253" s="17"/>
      <c r="B253" s="17"/>
      <c r="C253" s="13" t="str">
        <f aca="false">IF(P253=0,"",IF(P253&gt;IFERROR(MATCH(K253,Templates!$A$2:$A$5,0),0),INDEX(Templates!$A$2:$A$5,P253),IF(AND(P253=4,L253&gt;=Settings!$B$8+7),"Call them","")))</f>
        <v/>
      </c>
      <c r="D253" s="14" t="str">
        <f aca="false">IF(N253="","",HYPERLINK(IF(Settings!$B$4="Gmail","https://mail.google.com/mail/?"&amp;IF(Settings!$B$5="","","authuser="&amp;_xlfn.ENCODEURL(Settings!$B$5)&amp;"&amp;")&amp;"view=cm&amp;fs=1&amp;to="&amp;_xlfn.ENCODEURL(F253)&amp;"&amp;su="&amp;_xlfn.ENCODEURL(N253)&amp;"&amp;body="&amp;_xlfn.ENCODEURL(O253),"mailto:"&amp;F253&amp;"?subject="&amp;_xlfn.ENCODEURL(N253)&amp;"&amp;body="&amp;_xlfn.ENCODEURL(O253)),"Write email"))</f>
        <v/>
      </c>
      <c r="E253" s="17"/>
      <c r="F253" s="17"/>
      <c r="G253" s="20"/>
      <c r="H253" s="17"/>
      <c r="I253" s="21"/>
      <c r="J253" s="17"/>
      <c r="K253" s="17"/>
      <c r="L253" s="18" t="str">
        <f aca="true">IF(OR(I253="",J253&lt;&gt;"Unpaid"),"",TODAY()-I253)</f>
        <v/>
      </c>
      <c r="M253" s="17"/>
      <c r="N253" s="0" t="str">
        <f aca="false">IF(OR(C253="",C253="Call them"),"",SUBSTITUTE(SUBSTITUTE(SUBSTITUTE(SUBSTITUTE(SUBSTITUTE(SUBSTITUTE(SUBSTITUTE(SUBSTITUTE(SUBSTITUTE(INDEX(Templates!$C$2:$C$5,P253),"{contact}",IF(E253="","there",E253)),"{client}",B253),"{invoice}",A253),"{amount}",TEXT(G253,"#,##0.00")),"{currency}",H253),"{due_date}",TEXT(I253,"d mmm yyyy")),"{days_overdue}",MAX(0,L253)),"{sender}",Settings!$B$2),"{business}",Settings!$B$3))</f>
        <v/>
      </c>
      <c r="O253" s="0" t="str">
        <f aca="false">IF(OR(C253="",C253="Call them"),"",SUBSTITUTE(SUBSTITUTE(SUBSTITUTE(SUBSTITUTE(SUBSTITUTE(SUBSTITUTE(SUBSTITUTE(SUBSTITUTE(SUBSTITUTE(INDEX(Templates!$D$2:$D$5,P253),"{contact}",IF(E253="","there",E253)),"{client}",B253),"{invoice}",A253),"{amount}",TEXT(G253,"#,##0.00")),"{currency}",H253),"{due_date}",TEXT(I253,"d mmm yyyy")),"{days_overdue}",MAX(0,L253)),"{sender}",Settings!$B$2),"{business}",Settings!$B$3))</f>
        <v/>
      </c>
      <c r="P253" s="19" t="n">
        <f aca="false">IF(OR(A253="",J253&lt;&gt;"Unpaid",I253=""),0,IF(L253&gt;=Settings!$B$8,4,IF(L253&gt;=Settings!$B$7,3,IF(L253&gt;=0,2,IF(L253&gt;=-Settings!$B$6,1,0)))))</f>
        <v>0</v>
      </c>
    </row>
    <row r="254" customFormat="false" ht="15" hidden="false" customHeight="false" outlineLevel="0" collapsed="false">
      <c r="A254" s="17"/>
      <c r="B254" s="17"/>
      <c r="C254" s="13" t="str">
        <f aca="false">IF(P254=0,"",IF(P254&gt;IFERROR(MATCH(K254,Templates!$A$2:$A$5,0),0),INDEX(Templates!$A$2:$A$5,P254),IF(AND(P254=4,L254&gt;=Settings!$B$8+7),"Call them","")))</f>
        <v/>
      </c>
      <c r="D254" s="14" t="str">
        <f aca="false">IF(N254="","",HYPERLINK(IF(Settings!$B$4="Gmail","https://mail.google.com/mail/?"&amp;IF(Settings!$B$5="","","authuser="&amp;_xlfn.ENCODEURL(Settings!$B$5)&amp;"&amp;")&amp;"view=cm&amp;fs=1&amp;to="&amp;_xlfn.ENCODEURL(F254)&amp;"&amp;su="&amp;_xlfn.ENCODEURL(N254)&amp;"&amp;body="&amp;_xlfn.ENCODEURL(O254),"mailto:"&amp;F254&amp;"?subject="&amp;_xlfn.ENCODEURL(N254)&amp;"&amp;body="&amp;_xlfn.ENCODEURL(O254)),"Write email"))</f>
        <v/>
      </c>
      <c r="E254" s="17"/>
      <c r="F254" s="17"/>
      <c r="G254" s="20"/>
      <c r="H254" s="17"/>
      <c r="I254" s="21"/>
      <c r="J254" s="17"/>
      <c r="K254" s="17"/>
      <c r="L254" s="18" t="str">
        <f aca="true">IF(OR(I254="",J254&lt;&gt;"Unpaid"),"",TODAY()-I254)</f>
        <v/>
      </c>
      <c r="M254" s="17"/>
      <c r="N254" s="0" t="str">
        <f aca="false">IF(OR(C254="",C254="Call them"),"",SUBSTITUTE(SUBSTITUTE(SUBSTITUTE(SUBSTITUTE(SUBSTITUTE(SUBSTITUTE(SUBSTITUTE(SUBSTITUTE(SUBSTITUTE(INDEX(Templates!$C$2:$C$5,P254),"{contact}",IF(E254="","there",E254)),"{client}",B254),"{invoice}",A254),"{amount}",TEXT(G254,"#,##0.00")),"{currency}",H254),"{due_date}",TEXT(I254,"d mmm yyyy")),"{days_overdue}",MAX(0,L254)),"{sender}",Settings!$B$2),"{business}",Settings!$B$3))</f>
        <v/>
      </c>
      <c r="O254" s="0" t="str">
        <f aca="false">IF(OR(C254="",C254="Call them"),"",SUBSTITUTE(SUBSTITUTE(SUBSTITUTE(SUBSTITUTE(SUBSTITUTE(SUBSTITUTE(SUBSTITUTE(SUBSTITUTE(SUBSTITUTE(INDEX(Templates!$D$2:$D$5,P254),"{contact}",IF(E254="","there",E254)),"{client}",B254),"{invoice}",A254),"{amount}",TEXT(G254,"#,##0.00")),"{currency}",H254),"{due_date}",TEXT(I254,"d mmm yyyy")),"{days_overdue}",MAX(0,L254)),"{sender}",Settings!$B$2),"{business}",Settings!$B$3))</f>
        <v/>
      </c>
      <c r="P254" s="19" t="n">
        <f aca="false">IF(OR(A254="",J254&lt;&gt;"Unpaid",I254=""),0,IF(L254&gt;=Settings!$B$8,4,IF(L254&gt;=Settings!$B$7,3,IF(L254&gt;=0,2,IF(L254&gt;=-Settings!$B$6,1,0)))))</f>
        <v>0</v>
      </c>
    </row>
    <row r="255" customFormat="false" ht="15" hidden="false" customHeight="false" outlineLevel="0" collapsed="false">
      <c r="A255" s="17"/>
      <c r="B255" s="17"/>
      <c r="C255" s="13" t="str">
        <f aca="false">IF(P255=0,"",IF(P255&gt;IFERROR(MATCH(K255,Templates!$A$2:$A$5,0),0),INDEX(Templates!$A$2:$A$5,P255),IF(AND(P255=4,L255&gt;=Settings!$B$8+7),"Call them","")))</f>
        <v/>
      </c>
      <c r="D255" s="14" t="str">
        <f aca="false">IF(N255="","",HYPERLINK(IF(Settings!$B$4="Gmail","https://mail.google.com/mail/?"&amp;IF(Settings!$B$5="","","authuser="&amp;_xlfn.ENCODEURL(Settings!$B$5)&amp;"&amp;")&amp;"view=cm&amp;fs=1&amp;to="&amp;_xlfn.ENCODEURL(F255)&amp;"&amp;su="&amp;_xlfn.ENCODEURL(N255)&amp;"&amp;body="&amp;_xlfn.ENCODEURL(O255),"mailto:"&amp;F255&amp;"?subject="&amp;_xlfn.ENCODEURL(N255)&amp;"&amp;body="&amp;_xlfn.ENCODEURL(O255)),"Write email"))</f>
        <v/>
      </c>
      <c r="E255" s="17"/>
      <c r="F255" s="17"/>
      <c r="G255" s="20"/>
      <c r="H255" s="17"/>
      <c r="I255" s="21"/>
      <c r="J255" s="17"/>
      <c r="K255" s="17"/>
      <c r="L255" s="18" t="str">
        <f aca="true">IF(OR(I255="",J255&lt;&gt;"Unpaid"),"",TODAY()-I255)</f>
        <v/>
      </c>
      <c r="M255" s="17"/>
      <c r="N255" s="0" t="str">
        <f aca="false">IF(OR(C255="",C255="Call them"),"",SUBSTITUTE(SUBSTITUTE(SUBSTITUTE(SUBSTITUTE(SUBSTITUTE(SUBSTITUTE(SUBSTITUTE(SUBSTITUTE(SUBSTITUTE(INDEX(Templates!$C$2:$C$5,P255),"{contact}",IF(E255="","there",E255)),"{client}",B255),"{invoice}",A255),"{amount}",TEXT(G255,"#,##0.00")),"{currency}",H255),"{due_date}",TEXT(I255,"d mmm yyyy")),"{days_overdue}",MAX(0,L255)),"{sender}",Settings!$B$2),"{business}",Settings!$B$3))</f>
        <v/>
      </c>
      <c r="O255" s="0" t="str">
        <f aca="false">IF(OR(C255="",C255="Call them"),"",SUBSTITUTE(SUBSTITUTE(SUBSTITUTE(SUBSTITUTE(SUBSTITUTE(SUBSTITUTE(SUBSTITUTE(SUBSTITUTE(SUBSTITUTE(INDEX(Templates!$D$2:$D$5,P255),"{contact}",IF(E255="","there",E255)),"{client}",B255),"{invoice}",A255),"{amount}",TEXT(G255,"#,##0.00")),"{currency}",H255),"{due_date}",TEXT(I255,"d mmm yyyy")),"{days_overdue}",MAX(0,L255)),"{sender}",Settings!$B$2),"{business}",Settings!$B$3))</f>
        <v/>
      </c>
      <c r="P255" s="19" t="n">
        <f aca="false">IF(OR(A255="",J255&lt;&gt;"Unpaid",I255=""),0,IF(L255&gt;=Settings!$B$8,4,IF(L255&gt;=Settings!$B$7,3,IF(L255&gt;=0,2,IF(L255&gt;=-Settings!$B$6,1,0)))))</f>
        <v>0</v>
      </c>
    </row>
    <row r="256" customFormat="false" ht="15" hidden="false" customHeight="false" outlineLevel="0" collapsed="false">
      <c r="A256" s="17"/>
      <c r="B256" s="17"/>
      <c r="C256" s="13" t="str">
        <f aca="false">IF(P256=0,"",IF(P256&gt;IFERROR(MATCH(K256,Templates!$A$2:$A$5,0),0),INDEX(Templates!$A$2:$A$5,P256),IF(AND(P256=4,L256&gt;=Settings!$B$8+7),"Call them","")))</f>
        <v/>
      </c>
      <c r="D256" s="14" t="str">
        <f aca="false">IF(N256="","",HYPERLINK(IF(Settings!$B$4="Gmail","https://mail.google.com/mail/?"&amp;IF(Settings!$B$5="","","authuser="&amp;_xlfn.ENCODEURL(Settings!$B$5)&amp;"&amp;")&amp;"view=cm&amp;fs=1&amp;to="&amp;_xlfn.ENCODEURL(F256)&amp;"&amp;su="&amp;_xlfn.ENCODEURL(N256)&amp;"&amp;body="&amp;_xlfn.ENCODEURL(O256),"mailto:"&amp;F256&amp;"?subject="&amp;_xlfn.ENCODEURL(N256)&amp;"&amp;body="&amp;_xlfn.ENCODEURL(O256)),"Write email"))</f>
        <v/>
      </c>
      <c r="E256" s="17"/>
      <c r="F256" s="17"/>
      <c r="G256" s="20"/>
      <c r="H256" s="17"/>
      <c r="I256" s="21"/>
      <c r="J256" s="17"/>
      <c r="K256" s="17"/>
      <c r="L256" s="18" t="str">
        <f aca="true">IF(OR(I256="",J256&lt;&gt;"Unpaid"),"",TODAY()-I256)</f>
        <v/>
      </c>
      <c r="M256" s="17"/>
      <c r="N256" s="0" t="str">
        <f aca="false">IF(OR(C256="",C256="Call them"),"",SUBSTITUTE(SUBSTITUTE(SUBSTITUTE(SUBSTITUTE(SUBSTITUTE(SUBSTITUTE(SUBSTITUTE(SUBSTITUTE(SUBSTITUTE(INDEX(Templates!$C$2:$C$5,P256),"{contact}",IF(E256="","there",E256)),"{client}",B256),"{invoice}",A256),"{amount}",TEXT(G256,"#,##0.00")),"{currency}",H256),"{due_date}",TEXT(I256,"d mmm yyyy")),"{days_overdue}",MAX(0,L256)),"{sender}",Settings!$B$2),"{business}",Settings!$B$3))</f>
        <v/>
      </c>
      <c r="O256" s="0" t="str">
        <f aca="false">IF(OR(C256="",C256="Call them"),"",SUBSTITUTE(SUBSTITUTE(SUBSTITUTE(SUBSTITUTE(SUBSTITUTE(SUBSTITUTE(SUBSTITUTE(SUBSTITUTE(SUBSTITUTE(INDEX(Templates!$D$2:$D$5,P256),"{contact}",IF(E256="","there",E256)),"{client}",B256),"{invoice}",A256),"{amount}",TEXT(G256,"#,##0.00")),"{currency}",H256),"{due_date}",TEXT(I256,"d mmm yyyy")),"{days_overdue}",MAX(0,L256)),"{sender}",Settings!$B$2),"{business}",Settings!$B$3))</f>
        <v/>
      </c>
      <c r="P256" s="19" t="n">
        <f aca="false">IF(OR(A256="",J256&lt;&gt;"Unpaid",I256=""),0,IF(L256&gt;=Settings!$B$8,4,IF(L256&gt;=Settings!$B$7,3,IF(L256&gt;=0,2,IF(L256&gt;=-Settings!$B$6,1,0)))))</f>
        <v>0</v>
      </c>
    </row>
    <row r="257" customFormat="false" ht="15" hidden="false" customHeight="false" outlineLevel="0" collapsed="false">
      <c r="A257" s="17"/>
      <c r="B257" s="17"/>
      <c r="C257" s="13" t="str">
        <f aca="false">IF(P257=0,"",IF(P257&gt;IFERROR(MATCH(K257,Templates!$A$2:$A$5,0),0),INDEX(Templates!$A$2:$A$5,P257),IF(AND(P257=4,L257&gt;=Settings!$B$8+7),"Call them","")))</f>
        <v/>
      </c>
      <c r="D257" s="14" t="str">
        <f aca="false">IF(N257="","",HYPERLINK(IF(Settings!$B$4="Gmail","https://mail.google.com/mail/?"&amp;IF(Settings!$B$5="","","authuser="&amp;_xlfn.ENCODEURL(Settings!$B$5)&amp;"&amp;")&amp;"view=cm&amp;fs=1&amp;to="&amp;_xlfn.ENCODEURL(F257)&amp;"&amp;su="&amp;_xlfn.ENCODEURL(N257)&amp;"&amp;body="&amp;_xlfn.ENCODEURL(O257),"mailto:"&amp;F257&amp;"?subject="&amp;_xlfn.ENCODEURL(N257)&amp;"&amp;body="&amp;_xlfn.ENCODEURL(O257)),"Write email"))</f>
        <v/>
      </c>
      <c r="E257" s="17"/>
      <c r="F257" s="17"/>
      <c r="G257" s="20"/>
      <c r="H257" s="17"/>
      <c r="I257" s="21"/>
      <c r="J257" s="17"/>
      <c r="K257" s="17"/>
      <c r="L257" s="18" t="str">
        <f aca="true">IF(OR(I257="",J257&lt;&gt;"Unpaid"),"",TODAY()-I257)</f>
        <v/>
      </c>
      <c r="M257" s="17"/>
      <c r="N257" s="0" t="str">
        <f aca="false">IF(OR(C257="",C257="Call them"),"",SUBSTITUTE(SUBSTITUTE(SUBSTITUTE(SUBSTITUTE(SUBSTITUTE(SUBSTITUTE(SUBSTITUTE(SUBSTITUTE(SUBSTITUTE(INDEX(Templates!$C$2:$C$5,P257),"{contact}",IF(E257="","there",E257)),"{client}",B257),"{invoice}",A257),"{amount}",TEXT(G257,"#,##0.00")),"{currency}",H257),"{due_date}",TEXT(I257,"d mmm yyyy")),"{days_overdue}",MAX(0,L257)),"{sender}",Settings!$B$2),"{business}",Settings!$B$3))</f>
        <v/>
      </c>
      <c r="O257" s="0" t="str">
        <f aca="false">IF(OR(C257="",C257="Call them"),"",SUBSTITUTE(SUBSTITUTE(SUBSTITUTE(SUBSTITUTE(SUBSTITUTE(SUBSTITUTE(SUBSTITUTE(SUBSTITUTE(SUBSTITUTE(INDEX(Templates!$D$2:$D$5,P257),"{contact}",IF(E257="","there",E257)),"{client}",B257),"{invoice}",A257),"{amount}",TEXT(G257,"#,##0.00")),"{currency}",H257),"{due_date}",TEXT(I257,"d mmm yyyy")),"{days_overdue}",MAX(0,L257)),"{sender}",Settings!$B$2),"{business}",Settings!$B$3))</f>
        <v/>
      </c>
      <c r="P257" s="19" t="n">
        <f aca="false">IF(OR(A257="",J257&lt;&gt;"Unpaid",I257=""),0,IF(L257&gt;=Settings!$B$8,4,IF(L257&gt;=Settings!$B$7,3,IF(L257&gt;=0,2,IF(L257&gt;=-Settings!$B$6,1,0)))))</f>
        <v>0</v>
      </c>
    </row>
    <row r="258" customFormat="false" ht="15" hidden="false" customHeight="false" outlineLevel="0" collapsed="false">
      <c r="A258" s="17"/>
      <c r="B258" s="17"/>
      <c r="C258" s="13" t="str">
        <f aca="false">IF(P258=0,"",IF(P258&gt;IFERROR(MATCH(K258,Templates!$A$2:$A$5,0),0),INDEX(Templates!$A$2:$A$5,P258),IF(AND(P258=4,L258&gt;=Settings!$B$8+7),"Call them","")))</f>
        <v/>
      </c>
      <c r="D258" s="14" t="str">
        <f aca="false">IF(N258="","",HYPERLINK(IF(Settings!$B$4="Gmail","https://mail.google.com/mail/?"&amp;IF(Settings!$B$5="","","authuser="&amp;_xlfn.ENCODEURL(Settings!$B$5)&amp;"&amp;")&amp;"view=cm&amp;fs=1&amp;to="&amp;_xlfn.ENCODEURL(F258)&amp;"&amp;su="&amp;_xlfn.ENCODEURL(N258)&amp;"&amp;body="&amp;_xlfn.ENCODEURL(O258),"mailto:"&amp;F258&amp;"?subject="&amp;_xlfn.ENCODEURL(N258)&amp;"&amp;body="&amp;_xlfn.ENCODEURL(O258)),"Write email"))</f>
        <v/>
      </c>
      <c r="E258" s="17"/>
      <c r="F258" s="17"/>
      <c r="G258" s="20"/>
      <c r="H258" s="17"/>
      <c r="I258" s="21"/>
      <c r="J258" s="17"/>
      <c r="K258" s="17"/>
      <c r="L258" s="18" t="str">
        <f aca="true">IF(OR(I258="",J258&lt;&gt;"Unpaid"),"",TODAY()-I258)</f>
        <v/>
      </c>
      <c r="M258" s="17"/>
      <c r="N258" s="0" t="str">
        <f aca="false">IF(OR(C258="",C258="Call them"),"",SUBSTITUTE(SUBSTITUTE(SUBSTITUTE(SUBSTITUTE(SUBSTITUTE(SUBSTITUTE(SUBSTITUTE(SUBSTITUTE(SUBSTITUTE(INDEX(Templates!$C$2:$C$5,P258),"{contact}",IF(E258="","there",E258)),"{client}",B258),"{invoice}",A258),"{amount}",TEXT(G258,"#,##0.00")),"{currency}",H258),"{due_date}",TEXT(I258,"d mmm yyyy")),"{days_overdue}",MAX(0,L258)),"{sender}",Settings!$B$2),"{business}",Settings!$B$3))</f>
        <v/>
      </c>
      <c r="O258" s="0" t="str">
        <f aca="false">IF(OR(C258="",C258="Call them"),"",SUBSTITUTE(SUBSTITUTE(SUBSTITUTE(SUBSTITUTE(SUBSTITUTE(SUBSTITUTE(SUBSTITUTE(SUBSTITUTE(SUBSTITUTE(INDEX(Templates!$D$2:$D$5,P258),"{contact}",IF(E258="","there",E258)),"{client}",B258),"{invoice}",A258),"{amount}",TEXT(G258,"#,##0.00")),"{currency}",H258),"{due_date}",TEXT(I258,"d mmm yyyy")),"{days_overdue}",MAX(0,L258)),"{sender}",Settings!$B$2),"{business}",Settings!$B$3))</f>
        <v/>
      </c>
      <c r="P258" s="19" t="n">
        <f aca="false">IF(OR(A258="",J258&lt;&gt;"Unpaid",I258=""),0,IF(L258&gt;=Settings!$B$8,4,IF(L258&gt;=Settings!$B$7,3,IF(L258&gt;=0,2,IF(L258&gt;=-Settings!$B$6,1,0)))))</f>
        <v>0</v>
      </c>
    </row>
    <row r="259" customFormat="false" ht="15" hidden="false" customHeight="false" outlineLevel="0" collapsed="false">
      <c r="A259" s="17"/>
      <c r="B259" s="17"/>
      <c r="C259" s="13" t="str">
        <f aca="false">IF(P259=0,"",IF(P259&gt;IFERROR(MATCH(K259,Templates!$A$2:$A$5,0),0),INDEX(Templates!$A$2:$A$5,P259),IF(AND(P259=4,L259&gt;=Settings!$B$8+7),"Call them","")))</f>
        <v/>
      </c>
      <c r="D259" s="14" t="str">
        <f aca="false">IF(N259="","",HYPERLINK(IF(Settings!$B$4="Gmail","https://mail.google.com/mail/?"&amp;IF(Settings!$B$5="","","authuser="&amp;_xlfn.ENCODEURL(Settings!$B$5)&amp;"&amp;")&amp;"view=cm&amp;fs=1&amp;to="&amp;_xlfn.ENCODEURL(F259)&amp;"&amp;su="&amp;_xlfn.ENCODEURL(N259)&amp;"&amp;body="&amp;_xlfn.ENCODEURL(O259),"mailto:"&amp;F259&amp;"?subject="&amp;_xlfn.ENCODEURL(N259)&amp;"&amp;body="&amp;_xlfn.ENCODEURL(O259)),"Write email"))</f>
        <v/>
      </c>
      <c r="E259" s="17"/>
      <c r="F259" s="17"/>
      <c r="G259" s="20"/>
      <c r="H259" s="17"/>
      <c r="I259" s="21"/>
      <c r="J259" s="17"/>
      <c r="K259" s="17"/>
      <c r="L259" s="18" t="str">
        <f aca="true">IF(OR(I259="",J259&lt;&gt;"Unpaid"),"",TODAY()-I259)</f>
        <v/>
      </c>
      <c r="M259" s="17"/>
      <c r="N259" s="0" t="str">
        <f aca="false">IF(OR(C259="",C259="Call them"),"",SUBSTITUTE(SUBSTITUTE(SUBSTITUTE(SUBSTITUTE(SUBSTITUTE(SUBSTITUTE(SUBSTITUTE(SUBSTITUTE(SUBSTITUTE(INDEX(Templates!$C$2:$C$5,P259),"{contact}",IF(E259="","there",E259)),"{client}",B259),"{invoice}",A259),"{amount}",TEXT(G259,"#,##0.00")),"{currency}",H259),"{due_date}",TEXT(I259,"d mmm yyyy")),"{days_overdue}",MAX(0,L259)),"{sender}",Settings!$B$2),"{business}",Settings!$B$3))</f>
        <v/>
      </c>
      <c r="O259" s="0" t="str">
        <f aca="false">IF(OR(C259="",C259="Call them"),"",SUBSTITUTE(SUBSTITUTE(SUBSTITUTE(SUBSTITUTE(SUBSTITUTE(SUBSTITUTE(SUBSTITUTE(SUBSTITUTE(SUBSTITUTE(INDEX(Templates!$D$2:$D$5,P259),"{contact}",IF(E259="","there",E259)),"{client}",B259),"{invoice}",A259),"{amount}",TEXT(G259,"#,##0.00")),"{currency}",H259),"{due_date}",TEXT(I259,"d mmm yyyy")),"{days_overdue}",MAX(0,L259)),"{sender}",Settings!$B$2),"{business}",Settings!$B$3))</f>
        <v/>
      </c>
      <c r="P259" s="19" t="n">
        <f aca="false">IF(OR(A259="",J259&lt;&gt;"Unpaid",I259=""),0,IF(L259&gt;=Settings!$B$8,4,IF(L259&gt;=Settings!$B$7,3,IF(L259&gt;=0,2,IF(L259&gt;=-Settings!$B$6,1,0)))))</f>
        <v>0</v>
      </c>
    </row>
    <row r="260" customFormat="false" ht="15" hidden="false" customHeight="false" outlineLevel="0" collapsed="false">
      <c r="A260" s="17"/>
      <c r="B260" s="17"/>
      <c r="C260" s="13" t="str">
        <f aca="false">IF(P260=0,"",IF(P260&gt;IFERROR(MATCH(K260,Templates!$A$2:$A$5,0),0),INDEX(Templates!$A$2:$A$5,P260),IF(AND(P260=4,L260&gt;=Settings!$B$8+7),"Call them","")))</f>
        <v/>
      </c>
      <c r="D260" s="14" t="str">
        <f aca="false">IF(N260="","",HYPERLINK(IF(Settings!$B$4="Gmail","https://mail.google.com/mail/?"&amp;IF(Settings!$B$5="","","authuser="&amp;_xlfn.ENCODEURL(Settings!$B$5)&amp;"&amp;")&amp;"view=cm&amp;fs=1&amp;to="&amp;_xlfn.ENCODEURL(F260)&amp;"&amp;su="&amp;_xlfn.ENCODEURL(N260)&amp;"&amp;body="&amp;_xlfn.ENCODEURL(O260),"mailto:"&amp;F260&amp;"?subject="&amp;_xlfn.ENCODEURL(N260)&amp;"&amp;body="&amp;_xlfn.ENCODEURL(O260)),"Write email"))</f>
        <v/>
      </c>
      <c r="E260" s="17"/>
      <c r="F260" s="17"/>
      <c r="G260" s="20"/>
      <c r="H260" s="17"/>
      <c r="I260" s="21"/>
      <c r="J260" s="17"/>
      <c r="K260" s="17"/>
      <c r="L260" s="18" t="str">
        <f aca="true">IF(OR(I260="",J260&lt;&gt;"Unpaid"),"",TODAY()-I260)</f>
        <v/>
      </c>
      <c r="M260" s="17"/>
      <c r="N260" s="0" t="str">
        <f aca="false">IF(OR(C260="",C260="Call them"),"",SUBSTITUTE(SUBSTITUTE(SUBSTITUTE(SUBSTITUTE(SUBSTITUTE(SUBSTITUTE(SUBSTITUTE(SUBSTITUTE(SUBSTITUTE(INDEX(Templates!$C$2:$C$5,P260),"{contact}",IF(E260="","there",E260)),"{client}",B260),"{invoice}",A260),"{amount}",TEXT(G260,"#,##0.00")),"{currency}",H260),"{due_date}",TEXT(I260,"d mmm yyyy")),"{days_overdue}",MAX(0,L260)),"{sender}",Settings!$B$2),"{business}",Settings!$B$3))</f>
        <v/>
      </c>
      <c r="O260" s="0" t="str">
        <f aca="false">IF(OR(C260="",C260="Call them"),"",SUBSTITUTE(SUBSTITUTE(SUBSTITUTE(SUBSTITUTE(SUBSTITUTE(SUBSTITUTE(SUBSTITUTE(SUBSTITUTE(SUBSTITUTE(INDEX(Templates!$D$2:$D$5,P260),"{contact}",IF(E260="","there",E260)),"{client}",B260),"{invoice}",A260),"{amount}",TEXT(G260,"#,##0.00")),"{currency}",H260),"{due_date}",TEXT(I260,"d mmm yyyy")),"{days_overdue}",MAX(0,L260)),"{sender}",Settings!$B$2),"{business}",Settings!$B$3))</f>
        <v/>
      </c>
      <c r="P260" s="19" t="n">
        <f aca="false">IF(OR(A260="",J260&lt;&gt;"Unpaid",I260=""),0,IF(L260&gt;=Settings!$B$8,4,IF(L260&gt;=Settings!$B$7,3,IF(L260&gt;=0,2,IF(L260&gt;=-Settings!$B$6,1,0)))))</f>
        <v>0</v>
      </c>
    </row>
    <row r="261" customFormat="false" ht="15" hidden="false" customHeight="false" outlineLevel="0" collapsed="false">
      <c r="A261" s="17"/>
      <c r="B261" s="17"/>
      <c r="C261" s="13" t="str">
        <f aca="false">IF(P261=0,"",IF(P261&gt;IFERROR(MATCH(K261,Templates!$A$2:$A$5,0),0),INDEX(Templates!$A$2:$A$5,P261),IF(AND(P261=4,L261&gt;=Settings!$B$8+7),"Call them","")))</f>
        <v/>
      </c>
      <c r="D261" s="14" t="str">
        <f aca="false">IF(N261="","",HYPERLINK(IF(Settings!$B$4="Gmail","https://mail.google.com/mail/?"&amp;IF(Settings!$B$5="","","authuser="&amp;_xlfn.ENCODEURL(Settings!$B$5)&amp;"&amp;")&amp;"view=cm&amp;fs=1&amp;to="&amp;_xlfn.ENCODEURL(F261)&amp;"&amp;su="&amp;_xlfn.ENCODEURL(N261)&amp;"&amp;body="&amp;_xlfn.ENCODEURL(O261),"mailto:"&amp;F261&amp;"?subject="&amp;_xlfn.ENCODEURL(N261)&amp;"&amp;body="&amp;_xlfn.ENCODEURL(O261)),"Write email"))</f>
        <v/>
      </c>
      <c r="E261" s="17"/>
      <c r="F261" s="17"/>
      <c r="G261" s="20"/>
      <c r="H261" s="17"/>
      <c r="I261" s="21"/>
      <c r="J261" s="17"/>
      <c r="K261" s="17"/>
      <c r="L261" s="18" t="str">
        <f aca="true">IF(OR(I261="",J261&lt;&gt;"Unpaid"),"",TODAY()-I261)</f>
        <v/>
      </c>
      <c r="M261" s="17"/>
      <c r="N261" s="0" t="str">
        <f aca="false">IF(OR(C261="",C261="Call them"),"",SUBSTITUTE(SUBSTITUTE(SUBSTITUTE(SUBSTITUTE(SUBSTITUTE(SUBSTITUTE(SUBSTITUTE(SUBSTITUTE(SUBSTITUTE(INDEX(Templates!$C$2:$C$5,P261),"{contact}",IF(E261="","there",E261)),"{client}",B261),"{invoice}",A261),"{amount}",TEXT(G261,"#,##0.00")),"{currency}",H261),"{due_date}",TEXT(I261,"d mmm yyyy")),"{days_overdue}",MAX(0,L261)),"{sender}",Settings!$B$2),"{business}",Settings!$B$3))</f>
        <v/>
      </c>
      <c r="O261" s="0" t="str">
        <f aca="false">IF(OR(C261="",C261="Call them"),"",SUBSTITUTE(SUBSTITUTE(SUBSTITUTE(SUBSTITUTE(SUBSTITUTE(SUBSTITUTE(SUBSTITUTE(SUBSTITUTE(SUBSTITUTE(INDEX(Templates!$D$2:$D$5,P261),"{contact}",IF(E261="","there",E261)),"{client}",B261),"{invoice}",A261),"{amount}",TEXT(G261,"#,##0.00")),"{currency}",H261),"{due_date}",TEXT(I261,"d mmm yyyy")),"{days_overdue}",MAX(0,L261)),"{sender}",Settings!$B$2),"{business}",Settings!$B$3))</f>
        <v/>
      </c>
      <c r="P261" s="19" t="n">
        <f aca="false">IF(OR(A261="",J261&lt;&gt;"Unpaid",I261=""),0,IF(L261&gt;=Settings!$B$8,4,IF(L261&gt;=Settings!$B$7,3,IF(L261&gt;=0,2,IF(L261&gt;=-Settings!$B$6,1,0)))))</f>
        <v>0</v>
      </c>
    </row>
    <row r="262" customFormat="false" ht="15" hidden="false" customHeight="false" outlineLevel="0" collapsed="false">
      <c r="A262" s="17"/>
      <c r="B262" s="17"/>
      <c r="C262" s="13" t="str">
        <f aca="false">IF(P262=0,"",IF(P262&gt;IFERROR(MATCH(K262,Templates!$A$2:$A$5,0),0),INDEX(Templates!$A$2:$A$5,P262),IF(AND(P262=4,L262&gt;=Settings!$B$8+7),"Call them","")))</f>
        <v/>
      </c>
      <c r="D262" s="14" t="str">
        <f aca="false">IF(N262="","",HYPERLINK(IF(Settings!$B$4="Gmail","https://mail.google.com/mail/?"&amp;IF(Settings!$B$5="","","authuser="&amp;_xlfn.ENCODEURL(Settings!$B$5)&amp;"&amp;")&amp;"view=cm&amp;fs=1&amp;to="&amp;_xlfn.ENCODEURL(F262)&amp;"&amp;su="&amp;_xlfn.ENCODEURL(N262)&amp;"&amp;body="&amp;_xlfn.ENCODEURL(O262),"mailto:"&amp;F262&amp;"?subject="&amp;_xlfn.ENCODEURL(N262)&amp;"&amp;body="&amp;_xlfn.ENCODEURL(O262)),"Write email"))</f>
        <v/>
      </c>
      <c r="E262" s="17"/>
      <c r="F262" s="17"/>
      <c r="G262" s="20"/>
      <c r="H262" s="17"/>
      <c r="I262" s="21"/>
      <c r="J262" s="17"/>
      <c r="K262" s="17"/>
      <c r="L262" s="18" t="str">
        <f aca="true">IF(OR(I262="",J262&lt;&gt;"Unpaid"),"",TODAY()-I262)</f>
        <v/>
      </c>
      <c r="M262" s="17"/>
      <c r="N262" s="0" t="str">
        <f aca="false">IF(OR(C262="",C262="Call them"),"",SUBSTITUTE(SUBSTITUTE(SUBSTITUTE(SUBSTITUTE(SUBSTITUTE(SUBSTITUTE(SUBSTITUTE(SUBSTITUTE(SUBSTITUTE(INDEX(Templates!$C$2:$C$5,P262),"{contact}",IF(E262="","there",E262)),"{client}",B262),"{invoice}",A262),"{amount}",TEXT(G262,"#,##0.00")),"{currency}",H262),"{due_date}",TEXT(I262,"d mmm yyyy")),"{days_overdue}",MAX(0,L262)),"{sender}",Settings!$B$2),"{business}",Settings!$B$3))</f>
        <v/>
      </c>
      <c r="O262" s="0" t="str">
        <f aca="false">IF(OR(C262="",C262="Call them"),"",SUBSTITUTE(SUBSTITUTE(SUBSTITUTE(SUBSTITUTE(SUBSTITUTE(SUBSTITUTE(SUBSTITUTE(SUBSTITUTE(SUBSTITUTE(INDEX(Templates!$D$2:$D$5,P262),"{contact}",IF(E262="","there",E262)),"{client}",B262),"{invoice}",A262),"{amount}",TEXT(G262,"#,##0.00")),"{currency}",H262),"{due_date}",TEXT(I262,"d mmm yyyy")),"{days_overdue}",MAX(0,L262)),"{sender}",Settings!$B$2),"{business}",Settings!$B$3))</f>
        <v/>
      </c>
      <c r="P262" s="19" t="n">
        <f aca="false">IF(OR(A262="",J262&lt;&gt;"Unpaid",I262=""),0,IF(L262&gt;=Settings!$B$8,4,IF(L262&gt;=Settings!$B$7,3,IF(L262&gt;=0,2,IF(L262&gt;=-Settings!$B$6,1,0)))))</f>
        <v>0</v>
      </c>
    </row>
    <row r="263" customFormat="false" ht="15" hidden="false" customHeight="false" outlineLevel="0" collapsed="false">
      <c r="A263" s="17"/>
      <c r="B263" s="17"/>
      <c r="C263" s="13" t="str">
        <f aca="false">IF(P263=0,"",IF(P263&gt;IFERROR(MATCH(K263,Templates!$A$2:$A$5,0),0),INDEX(Templates!$A$2:$A$5,P263),IF(AND(P263=4,L263&gt;=Settings!$B$8+7),"Call them","")))</f>
        <v/>
      </c>
      <c r="D263" s="14" t="str">
        <f aca="false">IF(N263="","",HYPERLINK(IF(Settings!$B$4="Gmail","https://mail.google.com/mail/?"&amp;IF(Settings!$B$5="","","authuser="&amp;_xlfn.ENCODEURL(Settings!$B$5)&amp;"&amp;")&amp;"view=cm&amp;fs=1&amp;to="&amp;_xlfn.ENCODEURL(F263)&amp;"&amp;su="&amp;_xlfn.ENCODEURL(N263)&amp;"&amp;body="&amp;_xlfn.ENCODEURL(O263),"mailto:"&amp;F263&amp;"?subject="&amp;_xlfn.ENCODEURL(N263)&amp;"&amp;body="&amp;_xlfn.ENCODEURL(O263)),"Write email"))</f>
        <v/>
      </c>
      <c r="E263" s="17"/>
      <c r="F263" s="17"/>
      <c r="G263" s="20"/>
      <c r="H263" s="17"/>
      <c r="I263" s="21"/>
      <c r="J263" s="17"/>
      <c r="K263" s="17"/>
      <c r="L263" s="18" t="str">
        <f aca="true">IF(OR(I263="",J263&lt;&gt;"Unpaid"),"",TODAY()-I263)</f>
        <v/>
      </c>
      <c r="M263" s="17"/>
      <c r="N263" s="0" t="str">
        <f aca="false">IF(OR(C263="",C263="Call them"),"",SUBSTITUTE(SUBSTITUTE(SUBSTITUTE(SUBSTITUTE(SUBSTITUTE(SUBSTITUTE(SUBSTITUTE(SUBSTITUTE(SUBSTITUTE(INDEX(Templates!$C$2:$C$5,P263),"{contact}",IF(E263="","there",E263)),"{client}",B263),"{invoice}",A263),"{amount}",TEXT(G263,"#,##0.00")),"{currency}",H263),"{due_date}",TEXT(I263,"d mmm yyyy")),"{days_overdue}",MAX(0,L263)),"{sender}",Settings!$B$2),"{business}",Settings!$B$3))</f>
        <v/>
      </c>
      <c r="O263" s="0" t="str">
        <f aca="false">IF(OR(C263="",C263="Call them"),"",SUBSTITUTE(SUBSTITUTE(SUBSTITUTE(SUBSTITUTE(SUBSTITUTE(SUBSTITUTE(SUBSTITUTE(SUBSTITUTE(SUBSTITUTE(INDEX(Templates!$D$2:$D$5,P263),"{contact}",IF(E263="","there",E263)),"{client}",B263),"{invoice}",A263),"{amount}",TEXT(G263,"#,##0.00")),"{currency}",H263),"{due_date}",TEXT(I263,"d mmm yyyy")),"{days_overdue}",MAX(0,L263)),"{sender}",Settings!$B$2),"{business}",Settings!$B$3))</f>
        <v/>
      </c>
      <c r="P263" s="19" t="n">
        <f aca="false">IF(OR(A263="",J263&lt;&gt;"Unpaid",I263=""),0,IF(L263&gt;=Settings!$B$8,4,IF(L263&gt;=Settings!$B$7,3,IF(L263&gt;=0,2,IF(L263&gt;=-Settings!$B$6,1,0)))))</f>
        <v>0</v>
      </c>
    </row>
    <row r="264" customFormat="false" ht="15" hidden="false" customHeight="false" outlineLevel="0" collapsed="false">
      <c r="A264" s="17"/>
      <c r="B264" s="17"/>
      <c r="C264" s="13" t="str">
        <f aca="false">IF(P264=0,"",IF(P264&gt;IFERROR(MATCH(K264,Templates!$A$2:$A$5,0),0),INDEX(Templates!$A$2:$A$5,P264),IF(AND(P264=4,L264&gt;=Settings!$B$8+7),"Call them","")))</f>
        <v/>
      </c>
      <c r="D264" s="14" t="str">
        <f aca="false">IF(N264="","",HYPERLINK(IF(Settings!$B$4="Gmail","https://mail.google.com/mail/?"&amp;IF(Settings!$B$5="","","authuser="&amp;_xlfn.ENCODEURL(Settings!$B$5)&amp;"&amp;")&amp;"view=cm&amp;fs=1&amp;to="&amp;_xlfn.ENCODEURL(F264)&amp;"&amp;su="&amp;_xlfn.ENCODEURL(N264)&amp;"&amp;body="&amp;_xlfn.ENCODEURL(O264),"mailto:"&amp;F264&amp;"?subject="&amp;_xlfn.ENCODEURL(N264)&amp;"&amp;body="&amp;_xlfn.ENCODEURL(O264)),"Write email"))</f>
        <v/>
      </c>
      <c r="E264" s="17"/>
      <c r="F264" s="17"/>
      <c r="G264" s="20"/>
      <c r="H264" s="17"/>
      <c r="I264" s="21"/>
      <c r="J264" s="17"/>
      <c r="K264" s="17"/>
      <c r="L264" s="18" t="str">
        <f aca="true">IF(OR(I264="",J264&lt;&gt;"Unpaid"),"",TODAY()-I264)</f>
        <v/>
      </c>
      <c r="M264" s="17"/>
      <c r="N264" s="0" t="str">
        <f aca="false">IF(OR(C264="",C264="Call them"),"",SUBSTITUTE(SUBSTITUTE(SUBSTITUTE(SUBSTITUTE(SUBSTITUTE(SUBSTITUTE(SUBSTITUTE(SUBSTITUTE(SUBSTITUTE(INDEX(Templates!$C$2:$C$5,P264),"{contact}",IF(E264="","there",E264)),"{client}",B264),"{invoice}",A264),"{amount}",TEXT(G264,"#,##0.00")),"{currency}",H264),"{due_date}",TEXT(I264,"d mmm yyyy")),"{days_overdue}",MAX(0,L264)),"{sender}",Settings!$B$2),"{business}",Settings!$B$3))</f>
        <v/>
      </c>
      <c r="O264" s="0" t="str">
        <f aca="false">IF(OR(C264="",C264="Call them"),"",SUBSTITUTE(SUBSTITUTE(SUBSTITUTE(SUBSTITUTE(SUBSTITUTE(SUBSTITUTE(SUBSTITUTE(SUBSTITUTE(SUBSTITUTE(INDEX(Templates!$D$2:$D$5,P264),"{contact}",IF(E264="","there",E264)),"{client}",B264),"{invoice}",A264),"{amount}",TEXT(G264,"#,##0.00")),"{currency}",H264),"{due_date}",TEXT(I264,"d mmm yyyy")),"{days_overdue}",MAX(0,L264)),"{sender}",Settings!$B$2),"{business}",Settings!$B$3))</f>
        <v/>
      </c>
      <c r="P264" s="19" t="n">
        <f aca="false">IF(OR(A264="",J264&lt;&gt;"Unpaid",I264=""),0,IF(L264&gt;=Settings!$B$8,4,IF(L264&gt;=Settings!$B$7,3,IF(L264&gt;=0,2,IF(L264&gt;=-Settings!$B$6,1,0)))))</f>
        <v>0</v>
      </c>
    </row>
    <row r="265" customFormat="false" ht="15" hidden="false" customHeight="false" outlineLevel="0" collapsed="false">
      <c r="A265" s="17"/>
      <c r="B265" s="17"/>
      <c r="C265" s="13" t="str">
        <f aca="false">IF(P265=0,"",IF(P265&gt;IFERROR(MATCH(K265,Templates!$A$2:$A$5,0),0),INDEX(Templates!$A$2:$A$5,P265),IF(AND(P265=4,L265&gt;=Settings!$B$8+7),"Call them","")))</f>
        <v/>
      </c>
      <c r="D265" s="14" t="str">
        <f aca="false">IF(N265="","",HYPERLINK(IF(Settings!$B$4="Gmail","https://mail.google.com/mail/?"&amp;IF(Settings!$B$5="","","authuser="&amp;_xlfn.ENCODEURL(Settings!$B$5)&amp;"&amp;")&amp;"view=cm&amp;fs=1&amp;to="&amp;_xlfn.ENCODEURL(F265)&amp;"&amp;su="&amp;_xlfn.ENCODEURL(N265)&amp;"&amp;body="&amp;_xlfn.ENCODEURL(O265),"mailto:"&amp;F265&amp;"?subject="&amp;_xlfn.ENCODEURL(N265)&amp;"&amp;body="&amp;_xlfn.ENCODEURL(O265)),"Write email"))</f>
        <v/>
      </c>
      <c r="E265" s="17"/>
      <c r="F265" s="17"/>
      <c r="G265" s="20"/>
      <c r="H265" s="17"/>
      <c r="I265" s="21"/>
      <c r="J265" s="17"/>
      <c r="K265" s="17"/>
      <c r="L265" s="18" t="str">
        <f aca="true">IF(OR(I265="",J265&lt;&gt;"Unpaid"),"",TODAY()-I265)</f>
        <v/>
      </c>
      <c r="M265" s="17"/>
      <c r="N265" s="0" t="str">
        <f aca="false">IF(OR(C265="",C265="Call them"),"",SUBSTITUTE(SUBSTITUTE(SUBSTITUTE(SUBSTITUTE(SUBSTITUTE(SUBSTITUTE(SUBSTITUTE(SUBSTITUTE(SUBSTITUTE(INDEX(Templates!$C$2:$C$5,P265),"{contact}",IF(E265="","there",E265)),"{client}",B265),"{invoice}",A265),"{amount}",TEXT(G265,"#,##0.00")),"{currency}",H265),"{due_date}",TEXT(I265,"d mmm yyyy")),"{days_overdue}",MAX(0,L265)),"{sender}",Settings!$B$2),"{business}",Settings!$B$3))</f>
        <v/>
      </c>
      <c r="O265" s="0" t="str">
        <f aca="false">IF(OR(C265="",C265="Call them"),"",SUBSTITUTE(SUBSTITUTE(SUBSTITUTE(SUBSTITUTE(SUBSTITUTE(SUBSTITUTE(SUBSTITUTE(SUBSTITUTE(SUBSTITUTE(INDEX(Templates!$D$2:$D$5,P265),"{contact}",IF(E265="","there",E265)),"{client}",B265),"{invoice}",A265),"{amount}",TEXT(G265,"#,##0.00")),"{currency}",H265),"{due_date}",TEXT(I265,"d mmm yyyy")),"{days_overdue}",MAX(0,L265)),"{sender}",Settings!$B$2),"{business}",Settings!$B$3))</f>
        <v/>
      </c>
      <c r="P265" s="19" t="n">
        <f aca="false">IF(OR(A265="",J265&lt;&gt;"Unpaid",I265=""),0,IF(L265&gt;=Settings!$B$8,4,IF(L265&gt;=Settings!$B$7,3,IF(L265&gt;=0,2,IF(L265&gt;=-Settings!$B$6,1,0)))))</f>
        <v>0</v>
      </c>
    </row>
    <row r="266" customFormat="false" ht="15" hidden="false" customHeight="false" outlineLevel="0" collapsed="false">
      <c r="A266" s="17"/>
      <c r="B266" s="17"/>
      <c r="C266" s="13" t="str">
        <f aca="false">IF(P266=0,"",IF(P266&gt;IFERROR(MATCH(K266,Templates!$A$2:$A$5,0),0),INDEX(Templates!$A$2:$A$5,P266),IF(AND(P266=4,L266&gt;=Settings!$B$8+7),"Call them","")))</f>
        <v/>
      </c>
      <c r="D266" s="14" t="str">
        <f aca="false">IF(N266="","",HYPERLINK(IF(Settings!$B$4="Gmail","https://mail.google.com/mail/?"&amp;IF(Settings!$B$5="","","authuser="&amp;_xlfn.ENCODEURL(Settings!$B$5)&amp;"&amp;")&amp;"view=cm&amp;fs=1&amp;to="&amp;_xlfn.ENCODEURL(F266)&amp;"&amp;su="&amp;_xlfn.ENCODEURL(N266)&amp;"&amp;body="&amp;_xlfn.ENCODEURL(O266),"mailto:"&amp;F266&amp;"?subject="&amp;_xlfn.ENCODEURL(N266)&amp;"&amp;body="&amp;_xlfn.ENCODEURL(O266)),"Write email"))</f>
        <v/>
      </c>
      <c r="E266" s="17"/>
      <c r="F266" s="17"/>
      <c r="G266" s="20"/>
      <c r="H266" s="17"/>
      <c r="I266" s="21"/>
      <c r="J266" s="17"/>
      <c r="K266" s="17"/>
      <c r="L266" s="18" t="str">
        <f aca="true">IF(OR(I266="",J266&lt;&gt;"Unpaid"),"",TODAY()-I266)</f>
        <v/>
      </c>
      <c r="M266" s="17"/>
      <c r="N266" s="0" t="str">
        <f aca="false">IF(OR(C266="",C266="Call them"),"",SUBSTITUTE(SUBSTITUTE(SUBSTITUTE(SUBSTITUTE(SUBSTITUTE(SUBSTITUTE(SUBSTITUTE(SUBSTITUTE(SUBSTITUTE(INDEX(Templates!$C$2:$C$5,P266),"{contact}",IF(E266="","there",E266)),"{client}",B266),"{invoice}",A266),"{amount}",TEXT(G266,"#,##0.00")),"{currency}",H266),"{due_date}",TEXT(I266,"d mmm yyyy")),"{days_overdue}",MAX(0,L266)),"{sender}",Settings!$B$2),"{business}",Settings!$B$3))</f>
        <v/>
      </c>
      <c r="O266" s="0" t="str">
        <f aca="false">IF(OR(C266="",C266="Call them"),"",SUBSTITUTE(SUBSTITUTE(SUBSTITUTE(SUBSTITUTE(SUBSTITUTE(SUBSTITUTE(SUBSTITUTE(SUBSTITUTE(SUBSTITUTE(INDEX(Templates!$D$2:$D$5,P266),"{contact}",IF(E266="","there",E266)),"{client}",B266),"{invoice}",A266),"{amount}",TEXT(G266,"#,##0.00")),"{currency}",H266),"{due_date}",TEXT(I266,"d mmm yyyy")),"{days_overdue}",MAX(0,L266)),"{sender}",Settings!$B$2),"{business}",Settings!$B$3))</f>
        <v/>
      </c>
      <c r="P266" s="19" t="n">
        <f aca="false">IF(OR(A266="",J266&lt;&gt;"Unpaid",I266=""),0,IF(L266&gt;=Settings!$B$8,4,IF(L266&gt;=Settings!$B$7,3,IF(L266&gt;=0,2,IF(L266&gt;=-Settings!$B$6,1,0)))))</f>
        <v>0</v>
      </c>
    </row>
    <row r="267" customFormat="false" ht="15" hidden="false" customHeight="false" outlineLevel="0" collapsed="false">
      <c r="A267" s="17"/>
      <c r="B267" s="17"/>
      <c r="C267" s="13" t="str">
        <f aca="false">IF(P267=0,"",IF(P267&gt;IFERROR(MATCH(K267,Templates!$A$2:$A$5,0),0),INDEX(Templates!$A$2:$A$5,P267),IF(AND(P267=4,L267&gt;=Settings!$B$8+7),"Call them","")))</f>
        <v/>
      </c>
      <c r="D267" s="14" t="str">
        <f aca="false">IF(N267="","",HYPERLINK(IF(Settings!$B$4="Gmail","https://mail.google.com/mail/?"&amp;IF(Settings!$B$5="","","authuser="&amp;_xlfn.ENCODEURL(Settings!$B$5)&amp;"&amp;")&amp;"view=cm&amp;fs=1&amp;to="&amp;_xlfn.ENCODEURL(F267)&amp;"&amp;su="&amp;_xlfn.ENCODEURL(N267)&amp;"&amp;body="&amp;_xlfn.ENCODEURL(O267),"mailto:"&amp;F267&amp;"?subject="&amp;_xlfn.ENCODEURL(N267)&amp;"&amp;body="&amp;_xlfn.ENCODEURL(O267)),"Write email"))</f>
        <v/>
      </c>
      <c r="E267" s="17"/>
      <c r="F267" s="17"/>
      <c r="G267" s="20"/>
      <c r="H267" s="17"/>
      <c r="I267" s="21"/>
      <c r="J267" s="17"/>
      <c r="K267" s="17"/>
      <c r="L267" s="18" t="str">
        <f aca="true">IF(OR(I267="",J267&lt;&gt;"Unpaid"),"",TODAY()-I267)</f>
        <v/>
      </c>
      <c r="M267" s="17"/>
      <c r="N267" s="0" t="str">
        <f aca="false">IF(OR(C267="",C267="Call them"),"",SUBSTITUTE(SUBSTITUTE(SUBSTITUTE(SUBSTITUTE(SUBSTITUTE(SUBSTITUTE(SUBSTITUTE(SUBSTITUTE(SUBSTITUTE(INDEX(Templates!$C$2:$C$5,P267),"{contact}",IF(E267="","there",E267)),"{client}",B267),"{invoice}",A267),"{amount}",TEXT(G267,"#,##0.00")),"{currency}",H267),"{due_date}",TEXT(I267,"d mmm yyyy")),"{days_overdue}",MAX(0,L267)),"{sender}",Settings!$B$2),"{business}",Settings!$B$3))</f>
        <v/>
      </c>
      <c r="O267" s="0" t="str">
        <f aca="false">IF(OR(C267="",C267="Call them"),"",SUBSTITUTE(SUBSTITUTE(SUBSTITUTE(SUBSTITUTE(SUBSTITUTE(SUBSTITUTE(SUBSTITUTE(SUBSTITUTE(SUBSTITUTE(INDEX(Templates!$D$2:$D$5,P267),"{contact}",IF(E267="","there",E267)),"{client}",B267),"{invoice}",A267),"{amount}",TEXT(G267,"#,##0.00")),"{currency}",H267),"{due_date}",TEXT(I267,"d mmm yyyy")),"{days_overdue}",MAX(0,L267)),"{sender}",Settings!$B$2),"{business}",Settings!$B$3))</f>
        <v/>
      </c>
      <c r="P267" s="19" t="n">
        <f aca="false">IF(OR(A267="",J267&lt;&gt;"Unpaid",I267=""),0,IF(L267&gt;=Settings!$B$8,4,IF(L267&gt;=Settings!$B$7,3,IF(L267&gt;=0,2,IF(L267&gt;=-Settings!$B$6,1,0)))))</f>
        <v>0</v>
      </c>
    </row>
    <row r="268" customFormat="false" ht="15" hidden="false" customHeight="false" outlineLevel="0" collapsed="false">
      <c r="A268" s="17"/>
      <c r="B268" s="17"/>
      <c r="C268" s="13" t="str">
        <f aca="false">IF(P268=0,"",IF(P268&gt;IFERROR(MATCH(K268,Templates!$A$2:$A$5,0),0),INDEX(Templates!$A$2:$A$5,P268),IF(AND(P268=4,L268&gt;=Settings!$B$8+7),"Call them","")))</f>
        <v/>
      </c>
      <c r="D268" s="14" t="str">
        <f aca="false">IF(N268="","",HYPERLINK(IF(Settings!$B$4="Gmail","https://mail.google.com/mail/?"&amp;IF(Settings!$B$5="","","authuser="&amp;_xlfn.ENCODEURL(Settings!$B$5)&amp;"&amp;")&amp;"view=cm&amp;fs=1&amp;to="&amp;_xlfn.ENCODEURL(F268)&amp;"&amp;su="&amp;_xlfn.ENCODEURL(N268)&amp;"&amp;body="&amp;_xlfn.ENCODEURL(O268),"mailto:"&amp;F268&amp;"?subject="&amp;_xlfn.ENCODEURL(N268)&amp;"&amp;body="&amp;_xlfn.ENCODEURL(O268)),"Write email"))</f>
        <v/>
      </c>
      <c r="E268" s="17"/>
      <c r="F268" s="17"/>
      <c r="G268" s="20"/>
      <c r="H268" s="17"/>
      <c r="I268" s="21"/>
      <c r="J268" s="17"/>
      <c r="K268" s="17"/>
      <c r="L268" s="18" t="str">
        <f aca="true">IF(OR(I268="",J268&lt;&gt;"Unpaid"),"",TODAY()-I268)</f>
        <v/>
      </c>
      <c r="M268" s="17"/>
      <c r="N268" s="0" t="str">
        <f aca="false">IF(OR(C268="",C268="Call them"),"",SUBSTITUTE(SUBSTITUTE(SUBSTITUTE(SUBSTITUTE(SUBSTITUTE(SUBSTITUTE(SUBSTITUTE(SUBSTITUTE(SUBSTITUTE(INDEX(Templates!$C$2:$C$5,P268),"{contact}",IF(E268="","there",E268)),"{client}",B268),"{invoice}",A268),"{amount}",TEXT(G268,"#,##0.00")),"{currency}",H268),"{due_date}",TEXT(I268,"d mmm yyyy")),"{days_overdue}",MAX(0,L268)),"{sender}",Settings!$B$2),"{business}",Settings!$B$3))</f>
        <v/>
      </c>
      <c r="O268" s="0" t="str">
        <f aca="false">IF(OR(C268="",C268="Call them"),"",SUBSTITUTE(SUBSTITUTE(SUBSTITUTE(SUBSTITUTE(SUBSTITUTE(SUBSTITUTE(SUBSTITUTE(SUBSTITUTE(SUBSTITUTE(INDEX(Templates!$D$2:$D$5,P268),"{contact}",IF(E268="","there",E268)),"{client}",B268),"{invoice}",A268),"{amount}",TEXT(G268,"#,##0.00")),"{currency}",H268),"{due_date}",TEXT(I268,"d mmm yyyy")),"{days_overdue}",MAX(0,L268)),"{sender}",Settings!$B$2),"{business}",Settings!$B$3))</f>
        <v/>
      </c>
      <c r="P268" s="19" t="n">
        <f aca="false">IF(OR(A268="",J268&lt;&gt;"Unpaid",I268=""),0,IF(L268&gt;=Settings!$B$8,4,IF(L268&gt;=Settings!$B$7,3,IF(L268&gt;=0,2,IF(L268&gt;=-Settings!$B$6,1,0)))))</f>
        <v>0</v>
      </c>
    </row>
    <row r="269" customFormat="false" ht="15" hidden="false" customHeight="false" outlineLevel="0" collapsed="false">
      <c r="A269" s="17"/>
      <c r="B269" s="17"/>
      <c r="C269" s="13" t="str">
        <f aca="false">IF(P269=0,"",IF(P269&gt;IFERROR(MATCH(K269,Templates!$A$2:$A$5,0),0),INDEX(Templates!$A$2:$A$5,P269),IF(AND(P269=4,L269&gt;=Settings!$B$8+7),"Call them","")))</f>
        <v/>
      </c>
      <c r="D269" s="14" t="str">
        <f aca="false">IF(N269="","",HYPERLINK(IF(Settings!$B$4="Gmail","https://mail.google.com/mail/?"&amp;IF(Settings!$B$5="","","authuser="&amp;_xlfn.ENCODEURL(Settings!$B$5)&amp;"&amp;")&amp;"view=cm&amp;fs=1&amp;to="&amp;_xlfn.ENCODEURL(F269)&amp;"&amp;su="&amp;_xlfn.ENCODEURL(N269)&amp;"&amp;body="&amp;_xlfn.ENCODEURL(O269),"mailto:"&amp;F269&amp;"?subject="&amp;_xlfn.ENCODEURL(N269)&amp;"&amp;body="&amp;_xlfn.ENCODEURL(O269)),"Write email"))</f>
        <v/>
      </c>
      <c r="E269" s="17"/>
      <c r="F269" s="17"/>
      <c r="G269" s="20"/>
      <c r="H269" s="17"/>
      <c r="I269" s="21"/>
      <c r="J269" s="17"/>
      <c r="K269" s="17"/>
      <c r="L269" s="18" t="str">
        <f aca="true">IF(OR(I269="",J269&lt;&gt;"Unpaid"),"",TODAY()-I269)</f>
        <v/>
      </c>
      <c r="M269" s="17"/>
      <c r="N269" s="0" t="str">
        <f aca="false">IF(OR(C269="",C269="Call them"),"",SUBSTITUTE(SUBSTITUTE(SUBSTITUTE(SUBSTITUTE(SUBSTITUTE(SUBSTITUTE(SUBSTITUTE(SUBSTITUTE(SUBSTITUTE(INDEX(Templates!$C$2:$C$5,P269),"{contact}",IF(E269="","there",E269)),"{client}",B269),"{invoice}",A269),"{amount}",TEXT(G269,"#,##0.00")),"{currency}",H269),"{due_date}",TEXT(I269,"d mmm yyyy")),"{days_overdue}",MAX(0,L269)),"{sender}",Settings!$B$2),"{business}",Settings!$B$3))</f>
        <v/>
      </c>
      <c r="O269" s="0" t="str">
        <f aca="false">IF(OR(C269="",C269="Call them"),"",SUBSTITUTE(SUBSTITUTE(SUBSTITUTE(SUBSTITUTE(SUBSTITUTE(SUBSTITUTE(SUBSTITUTE(SUBSTITUTE(SUBSTITUTE(INDEX(Templates!$D$2:$D$5,P269),"{contact}",IF(E269="","there",E269)),"{client}",B269),"{invoice}",A269),"{amount}",TEXT(G269,"#,##0.00")),"{currency}",H269),"{due_date}",TEXT(I269,"d mmm yyyy")),"{days_overdue}",MAX(0,L269)),"{sender}",Settings!$B$2),"{business}",Settings!$B$3))</f>
        <v/>
      </c>
      <c r="P269" s="19" t="n">
        <f aca="false">IF(OR(A269="",J269&lt;&gt;"Unpaid",I269=""),0,IF(L269&gt;=Settings!$B$8,4,IF(L269&gt;=Settings!$B$7,3,IF(L269&gt;=0,2,IF(L269&gt;=-Settings!$B$6,1,0)))))</f>
        <v>0</v>
      </c>
    </row>
    <row r="270" customFormat="false" ht="15" hidden="false" customHeight="false" outlineLevel="0" collapsed="false">
      <c r="A270" s="17"/>
      <c r="B270" s="17"/>
      <c r="C270" s="13" t="str">
        <f aca="false">IF(P270=0,"",IF(P270&gt;IFERROR(MATCH(K270,Templates!$A$2:$A$5,0),0),INDEX(Templates!$A$2:$A$5,P270),IF(AND(P270=4,L270&gt;=Settings!$B$8+7),"Call them","")))</f>
        <v/>
      </c>
      <c r="D270" s="14" t="str">
        <f aca="false">IF(N270="","",HYPERLINK(IF(Settings!$B$4="Gmail","https://mail.google.com/mail/?"&amp;IF(Settings!$B$5="","","authuser="&amp;_xlfn.ENCODEURL(Settings!$B$5)&amp;"&amp;")&amp;"view=cm&amp;fs=1&amp;to="&amp;_xlfn.ENCODEURL(F270)&amp;"&amp;su="&amp;_xlfn.ENCODEURL(N270)&amp;"&amp;body="&amp;_xlfn.ENCODEURL(O270),"mailto:"&amp;F270&amp;"?subject="&amp;_xlfn.ENCODEURL(N270)&amp;"&amp;body="&amp;_xlfn.ENCODEURL(O270)),"Write email"))</f>
        <v/>
      </c>
      <c r="E270" s="17"/>
      <c r="F270" s="17"/>
      <c r="G270" s="20"/>
      <c r="H270" s="17"/>
      <c r="I270" s="21"/>
      <c r="J270" s="17"/>
      <c r="K270" s="17"/>
      <c r="L270" s="18" t="str">
        <f aca="true">IF(OR(I270="",J270&lt;&gt;"Unpaid"),"",TODAY()-I270)</f>
        <v/>
      </c>
      <c r="M270" s="17"/>
      <c r="N270" s="0" t="str">
        <f aca="false">IF(OR(C270="",C270="Call them"),"",SUBSTITUTE(SUBSTITUTE(SUBSTITUTE(SUBSTITUTE(SUBSTITUTE(SUBSTITUTE(SUBSTITUTE(SUBSTITUTE(SUBSTITUTE(INDEX(Templates!$C$2:$C$5,P270),"{contact}",IF(E270="","there",E270)),"{client}",B270),"{invoice}",A270),"{amount}",TEXT(G270,"#,##0.00")),"{currency}",H270),"{due_date}",TEXT(I270,"d mmm yyyy")),"{days_overdue}",MAX(0,L270)),"{sender}",Settings!$B$2),"{business}",Settings!$B$3))</f>
        <v/>
      </c>
      <c r="O270" s="0" t="str">
        <f aca="false">IF(OR(C270="",C270="Call them"),"",SUBSTITUTE(SUBSTITUTE(SUBSTITUTE(SUBSTITUTE(SUBSTITUTE(SUBSTITUTE(SUBSTITUTE(SUBSTITUTE(SUBSTITUTE(INDEX(Templates!$D$2:$D$5,P270),"{contact}",IF(E270="","there",E270)),"{client}",B270),"{invoice}",A270),"{amount}",TEXT(G270,"#,##0.00")),"{currency}",H270),"{due_date}",TEXT(I270,"d mmm yyyy")),"{days_overdue}",MAX(0,L270)),"{sender}",Settings!$B$2),"{business}",Settings!$B$3))</f>
        <v/>
      </c>
      <c r="P270" s="19" t="n">
        <f aca="false">IF(OR(A270="",J270&lt;&gt;"Unpaid",I270=""),0,IF(L270&gt;=Settings!$B$8,4,IF(L270&gt;=Settings!$B$7,3,IF(L270&gt;=0,2,IF(L270&gt;=-Settings!$B$6,1,0)))))</f>
        <v>0</v>
      </c>
    </row>
    <row r="271" customFormat="false" ht="15" hidden="false" customHeight="false" outlineLevel="0" collapsed="false">
      <c r="A271" s="17"/>
      <c r="B271" s="17"/>
      <c r="C271" s="13" t="str">
        <f aca="false">IF(P271=0,"",IF(P271&gt;IFERROR(MATCH(K271,Templates!$A$2:$A$5,0),0),INDEX(Templates!$A$2:$A$5,P271),IF(AND(P271=4,L271&gt;=Settings!$B$8+7),"Call them","")))</f>
        <v/>
      </c>
      <c r="D271" s="14" t="str">
        <f aca="false">IF(N271="","",HYPERLINK(IF(Settings!$B$4="Gmail","https://mail.google.com/mail/?"&amp;IF(Settings!$B$5="","","authuser="&amp;_xlfn.ENCODEURL(Settings!$B$5)&amp;"&amp;")&amp;"view=cm&amp;fs=1&amp;to="&amp;_xlfn.ENCODEURL(F271)&amp;"&amp;su="&amp;_xlfn.ENCODEURL(N271)&amp;"&amp;body="&amp;_xlfn.ENCODEURL(O271),"mailto:"&amp;F271&amp;"?subject="&amp;_xlfn.ENCODEURL(N271)&amp;"&amp;body="&amp;_xlfn.ENCODEURL(O271)),"Write email"))</f>
        <v/>
      </c>
      <c r="E271" s="17"/>
      <c r="F271" s="17"/>
      <c r="G271" s="20"/>
      <c r="H271" s="17"/>
      <c r="I271" s="21"/>
      <c r="J271" s="17"/>
      <c r="K271" s="17"/>
      <c r="L271" s="18" t="str">
        <f aca="true">IF(OR(I271="",J271&lt;&gt;"Unpaid"),"",TODAY()-I271)</f>
        <v/>
      </c>
      <c r="M271" s="17"/>
      <c r="N271" s="0" t="str">
        <f aca="false">IF(OR(C271="",C271="Call them"),"",SUBSTITUTE(SUBSTITUTE(SUBSTITUTE(SUBSTITUTE(SUBSTITUTE(SUBSTITUTE(SUBSTITUTE(SUBSTITUTE(SUBSTITUTE(INDEX(Templates!$C$2:$C$5,P271),"{contact}",IF(E271="","there",E271)),"{client}",B271),"{invoice}",A271),"{amount}",TEXT(G271,"#,##0.00")),"{currency}",H271),"{due_date}",TEXT(I271,"d mmm yyyy")),"{days_overdue}",MAX(0,L271)),"{sender}",Settings!$B$2),"{business}",Settings!$B$3))</f>
        <v/>
      </c>
      <c r="O271" s="0" t="str">
        <f aca="false">IF(OR(C271="",C271="Call them"),"",SUBSTITUTE(SUBSTITUTE(SUBSTITUTE(SUBSTITUTE(SUBSTITUTE(SUBSTITUTE(SUBSTITUTE(SUBSTITUTE(SUBSTITUTE(INDEX(Templates!$D$2:$D$5,P271),"{contact}",IF(E271="","there",E271)),"{client}",B271),"{invoice}",A271),"{amount}",TEXT(G271,"#,##0.00")),"{currency}",H271),"{due_date}",TEXT(I271,"d mmm yyyy")),"{days_overdue}",MAX(0,L271)),"{sender}",Settings!$B$2),"{business}",Settings!$B$3))</f>
        <v/>
      </c>
      <c r="P271" s="19" t="n">
        <f aca="false">IF(OR(A271="",J271&lt;&gt;"Unpaid",I271=""),0,IF(L271&gt;=Settings!$B$8,4,IF(L271&gt;=Settings!$B$7,3,IF(L271&gt;=0,2,IF(L271&gt;=-Settings!$B$6,1,0)))))</f>
        <v>0</v>
      </c>
    </row>
    <row r="272" customFormat="false" ht="15" hidden="false" customHeight="false" outlineLevel="0" collapsed="false">
      <c r="A272" s="17"/>
      <c r="B272" s="17"/>
      <c r="C272" s="13" t="str">
        <f aca="false">IF(P272=0,"",IF(P272&gt;IFERROR(MATCH(K272,Templates!$A$2:$A$5,0),0),INDEX(Templates!$A$2:$A$5,P272),IF(AND(P272=4,L272&gt;=Settings!$B$8+7),"Call them","")))</f>
        <v/>
      </c>
      <c r="D272" s="14" t="str">
        <f aca="false">IF(N272="","",HYPERLINK(IF(Settings!$B$4="Gmail","https://mail.google.com/mail/?"&amp;IF(Settings!$B$5="","","authuser="&amp;_xlfn.ENCODEURL(Settings!$B$5)&amp;"&amp;")&amp;"view=cm&amp;fs=1&amp;to="&amp;_xlfn.ENCODEURL(F272)&amp;"&amp;su="&amp;_xlfn.ENCODEURL(N272)&amp;"&amp;body="&amp;_xlfn.ENCODEURL(O272),"mailto:"&amp;F272&amp;"?subject="&amp;_xlfn.ENCODEURL(N272)&amp;"&amp;body="&amp;_xlfn.ENCODEURL(O272)),"Write email"))</f>
        <v/>
      </c>
      <c r="E272" s="17"/>
      <c r="F272" s="17"/>
      <c r="G272" s="20"/>
      <c r="H272" s="17"/>
      <c r="I272" s="21"/>
      <c r="J272" s="17"/>
      <c r="K272" s="17"/>
      <c r="L272" s="18" t="str">
        <f aca="true">IF(OR(I272="",J272&lt;&gt;"Unpaid"),"",TODAY()-I272)</f>
        <v/>
      </c>
      <c r="M272" s="17"/>
      <c r="N272" s="0" t="str">
        <f aca="false">IF(OR(C272="",C272="Call them"),"",SUBSTITUTE(SUBSTITUTE(SUBSTITUTE(SUBSTITUTE(SUBSTITUTE(SUBSTITUTE(SUBSTITUTE(SUBSTITUTE(SUBSTITUTE(INDEX(Templates!$C$2:$C$5,P272),"{contact}",IF(E272="","there",E272)),"{client}",B272),"{invoice}",A272),"{amount}",TEXT(G272,"#,##0.00")),"{currency}",H272),"{due_date}",TEXT(I272,"d mmm yyyy")),"{days_overdue}",MAX(0,L272)),"{sender}",Settings!$B$2),"{business}",Settings!$B$3))</f>
        <v/>
      </c>
      <c r="O272" s="0" t="str">
        <f aca="false">IF(OR(C272="",C272="Call them"),"",SUBSTITUTE(SUBSTITUTE(SUBSTITUTE(SUBSTITUTE(SUBSTITUTE(SUBSTITUTE(SUBSTITUTE(SUBSTITUTE(SUBSTITUTE(INDEX(Templates!$D$2:$D$5,P272),"{contact}",IF(E272="","there",E272)),"{client}",B272),"{invoice}",A272),"{amount}",TEXT(G272,"#,##0.00")),"{currency}",H272),"{due_date}",TEXT(I272,"d mmm yyyy")),"{days_overdue}",MAX(0,L272)),"{sender}",Settings!$B$2),"{business}",Settings!$B$3))</f>
        <v/>
      </c>
      <c r="P272" s="19" t="n">
        <f aca="false">IF(OR(A272="",J272&lt;&gt;"Unpaid",I272=""),0,IF(L272&gt;=Settings!$B$8,4,IF(L272&gt;=Settings!$B$7,3,IF(L272&gt;=0,2,IF(L272&gt;=-Settings!$B$6,1,0)))))</f>
        <v>0</v>
      </c>
    </row>
    <row r="273" customFormat="false" ht="15" hidden="false" customHeight="false" outlineLevel="0" collapsed="false">
      <c r="A273" s="17"/>
      <c r="B273" s="17"/>
      <c r="C273" s="13" t="str">
        <f aca="false">IF(P273=0,"",IF(P273&gt;IFERROR(MATCH(K273,Templates!$A$2:$A$5,0),0),INDEX(Templates!$A$2:$A$5,P273),IF(AND(P273=4,L273&gt;=Settings!$B$8+7),"Call them","")))</f>
        <v/>
      </c>
      <c r="D273" s="14" t="str">
        <f aca="false">IF(N273="","",HYPERLINK(IF(Settings!$B$4="Gmail","https://mail.google.com/mail/?"&amp;IF(Settings!$B$5="","","authuser="&amp;_xlfn.ENCODEURL(Settings!$B$5)&amp;"&amp;")&amp;"view=cm&amp;fs=1&amp;to="&amp;_xlfn.ENCODEURL(F273)&amp;"&amp;su="&amp;_xlfn.ENCODEURL(N273)&amp;"&amp;body="&amp;_xlfn.ENCODEURL(O273),"mailto:"&amp;F273&amp;"?subject="&amp;_xlfn.ENCODEURL(N273)&amp;"&amp;body="&amp;_xlfn.ENCODEURL(O273)),"Write email"))</f>
        <v/>
      </c>
      <c r="E273" s="17"/>
      <c r="F273" s="17"/>
      <c r="G273" s="20"/>
      <c r="H273" s="17"/>
      <c r="I273" s="21"/>
      <c r="J273" s="17"/>
      <c r="K273" s="17"/>
      <c r="L273" s="18" t="str">
        <f aca="true">IF(OR(I273="",J273&lt;&gt;"Unpaid"),"",TODAY()-I273)</f>
        <v/>
      </c>
      <c r="M273" s="17"/>
      <c r="N273" s="0" t="str">
        <f aca="false">IF(OR(C273="",C273="Call them"),"",SUBSTITUTE(SUBSTITUTE(SUBSTITUTE(SUBSTITUTE(SUBSTITUTE(SUBSTITUTE(SUBSTITUTE(SUBSTITUTE(SUBSTITUTE(INDEX(Templates!$C$2:$C$5,P273),"{contact}",IF(E273="","there",E273)),"{client}",B273),"{invoice}",A273),"{amount}",TEXT(G273,"#,##0.00")),"{currency}",H273),"{due_date}",TEXT(I273,"d mmm yyyy")),"{days_overdue}",MAX(0,L273)),"{sender}",Settings!$B$2),"{business}",Settings!$B$3))</f>
        <v/>
      </c>
      <c r="O273" s="0" t="str">
        <f aca="false">IF(OR(C273="",C273="Call them"),"",SUBSTITUTE(SUBSTITUTE(SUBSTITUTE(SUBSTITUTE(SUBSTITUTE(SUBSTITUTE(SUBSTITUTE(SUBSTITUTE(SUBSTITUTE(INDEX(Templates!$D$2:$D$5,P273),"{contact}",IF(E273="","there",E273)),"{client}",B273),"{invoice}",A273),"{amount}",TEXT(G273,"#,##0.00")),"{currency}",H273),"{due_date}",TEXT(I273,"d mmm yyyy")),"{days_overdue}",MAX(0,L273)),"{sender}",Settings!$B$2),"{business}",Settings!$B$3))</f>
        <v/>
      </c>
      <c r="P273" s="19" t="n">
        <f aca="false">IF(OR(A273="",J273&lt;&gt;"Unpaid",I273=""),0,IF(L273&gt;=Settings!$B$8,4,IF(L273&gt;=Settings!$B$7,3,IF(L273&gt;=0,2,IF(L273&gt;=-Settings!$B$6,1,0)))))</f>
        <v>0</v>
      </c>
    </row>
    <row r="274" customFormat="false" ht="15" hidden="false" customHeight="false" outlineLevel="0" collapsed="false">
      <c r="A274" s="17"/>
      <c r="B274" s="17"/>
      <c r="C274" s="13" t="str">
        <f aca="false">IF(P274=0,"",IF(P274&gt;IFERROR(MATCH(K274,Templates!$A$2:$A$5,0),0),INDEX(Templates!$A$2:$A$5,P274),IF(AND(P274=4,L274&gt;=Settings!$B$8+7),"Call them","")))</f>
        <v/>
      </c>
      <c r="D274" s="14" t="str">
        <f aca="false">IF(N274="","",HYPERLINK(IF(Settings!$B$4="Gmail","https://mail.google.com/mail/?"&amp;IF(Settings!$B$5="","","authuser="&amp;_xlfn.ENCODEURL(Settings!$B$5)&amp;"&amp;")&amp;"view=cm&amp;fs=1&amp;to="&amp;_xlfn.ENCODEURL(F274)&amp;"&amp;su="&amp;_xlfn.ENCODEURL(N274)&amp;"&amp;body="&amp;_xlfn.ENCODEURL(O274),"mailto:"&amp;F274&amp;"?subject="&amp;_xlfn.ENCODEURL(N274)&amp;"&amp;body="&amp;_xlfn.ENCODEURL(O274)),"Write email"))</f>
        <v/>
      </c>
      <c r="E274" s="17"/>
      <c r="F274" s="17"/>
      <c r="G274" s="20"/>
      <c r="H274" s="17"/>
      <c r="I274" s="21"/>
      <c r="J274" s="17"/>
      <c r="K274" s="17"/>
      <c r="L274" s="18" t="str">
        <f aca="true">IF(OR(I274="",J274&lt;&gt;"Unpaid"),"",TODAY()-I274)</f>
        <v/>
      </c>
      <c r="M274" s="17"/>
      <c r="N274" s="0" t="str">
        <f aca="false">IF(OR(C274="",C274="Call them"),"",SUBSTITUTE(SUBSTITUTE(SUBSTITUTE(SUBSTITUTE(SUBSTITUTE(SUBSTITUTE(SUBSTITUTE(SUBSTITUTE(SUBSTITUTE(INDEX(Templates!$C$2:$C$5,P274),"{contact}",IF(E274="","there",E274)),"{client}",B274),"{invoice}",A274),"{amount}",TEXT(G274,"#,##0.00")),"{currency}",H274),"{due_date}",TEXT(I274,"d mmm yyyy")),"{days_overdue}",MAX(0,L274)),"{sender}",Settings!$B$2),"{business}",Settings!$B$3))</f>
        <v/>
      </c>
      <c r="O274" s="0" t="str">
        <f aca="false">IF(OR(C274="",C274="Call them"),"",SUBSTITUTE(SUBSTITUTE(SUBSTITUTE(SUBSTITUTE(SUBSTITUTE(SUBSTITUTE(SUBSTITUTE(SUBSTITUTE(SUBSTITUTE(INDEX(Templates!$D$2:$D$5,P274),"{contact}",IF(E274="","there",E274)),"{client}",B274),"{invoice}",A274),"{amount}",TEXT(G274,"#,##0.00")),"{currency}",H274),"{due_date}",TEXT(I274,"d mmm yyyy")),"{days_overdue}",MAX(0,L274)),"{sender}",Settings!$B$2),"{business}",Settings!$B$3))</f>
        <v/>
      </c>
      <c r="P274" s="19" t="n">
        <f aca="false">IF(OR(A274="",J274&lt;&gt;"Unpaid",I274=""),0,IF(L274&gt;=Settings!$B$8,4,IF(L274&gt;=Settings!$B$7,3,IF(L274&gt;=0,2,IF(L274&gt;=-Settings!$B$6,1,0)))))</f>
        <v>0</v>
      </c>
    </row>
    <row r="275" customFormat="false" ht="15" hidden="false" customHeight="false" outlineLevel="0" collapsed="false">
      <c r="A275" s="17"/>
      <c r="B275" s="17"/>
      <c r="C275" s="13" t="str">
        <f aca="false">IF(P275=0,"",IF(P275&gt;IFERROR(MATCH(K275,Templates!$A$2:$A$5,0),0),INDEX(Templates!$A$2:$A$5,P275),IF(AND(P275=4,L275&gt;=Settings!$B$8+7),"Call them","")))</f>
        <v/>
      </c>
      <c r="D275" s="14" t="str">
        <f aca="false">IF(N275="","",HYPERLINK(IF(Settings!$B$4="Gmail","https://mail.google.com/mail/?"&amp;IF(Settings!$B$5="","","authuser="&amp;_xlfn.ENCODEURL(Settings!$B$5)&amp;"&amp;")&amp;"view=cm&amp;fs=1&amp;to="&amp;_xlfn.ENCODEURL(F275)&amp;"&amp;su="&amp;_xlfn.ENCODEURL(N275)&amp;"&amp;body="&amp;_xlfn.ENCODEURL(O275),"mailto:"&amp;F275&amp;"?subject="&amp;_xlfn.ENCODEURL(N275)&amp;"&amp;body="&amp;_xlfn.ENCODEURL(O275)),"Write email"))</f>
        <v/>
      </c>
      <c r="E275" s="17"/>
      <c r="F275" s="17"/>
      <c r="G275" s="20"/>
      <c r="H275" s="17"/>
      <c r="I275" s="21"/>
      <c r="J275" s="17"/>
      <c r="K275" s="17"/>
      <c r="L275" s="18" t="str">
        <f aca="true">IF(OR(I275="",J275&lt;&gt;"Unpaid"),"",TODAY()-I275)</f>
        <v/>
      </c>
      <c r="M275" s="17"/>
      <c r="N275" s="0" t="str">
        <f aca="false">IF(OR(C275="",C275="Call them"),"",SUBSTITUTE(SUBSTITUTE(SUBSTITUTE(SUBSTITUTE(SUBSTITUTE(SUBSTITUTE(SUBSTITUTE(SUBSTITUTE(SUBSTITUTE(INDEX(Templates!$C$2:$C$5,P275),"{contact}",IF(E275="","there",E275)),"{client}",B275),"{invoice}",A275),"{amount}",TEXT(G275,"#,##0.00")),"{currency}",H275),"{due_date}",TEXT(I275,"d mmm yyyy")),"{days_overdue}",MAX(0,L275)),"{sender}",Settings!$B$2),"{business}",Settings!$B$3))</f>
        <v/>
      </c>
      <c r="O275" s="0" t="str">
        <f aca="false">IF(OR(C275="",C275="Call them"),"",SUBSTITUTE(SUBSTITUTE(SUBSTITUTE(SUBSTITUTE(SUBSTITUTE(SUBSTITUTE(SUBSTITUTE(SUBSTITUTE(SUBSTITUTE(INDEX(Templates!$D$2:$D$5,P275),"{contact}",IF(E275="","there",E275)),"{client}",B275),"{invoice}",A275),"{amount}",TEXT(G275,"#,##0.00")),"{currency}",H275),"{due_date}",TEXT(I275,"d mmm yyyy")),"{days_overdue}",MAX(0,L275)),"{sender}",Settings!$B$2),"{business}",Settings!$B$3))</f>
        <v/>
      </c>
      <c r="P275" s="19" t="n">
        <f aca="false">IF(OR(A275="",J275&lt;&gt;"Unpaid",I275=""),0,IF(L275&gt;=Settings!$B$8,4,IF(L275&gt;=Settings!$B$7,3,IF(L275&gt;=0,2,IF(L275&gt;=-Settings!$B$6,1,0)))))</f>
        <v>0</v>
      </c>
    </row>
    <row r="276" customFormat="false" ht="15" hidden="false" customHeight="false" outlineLevel="0" collapsed="false">
      <c r="A276" s="17"/>
      <c r="B276" s="17"/>
      <c r="C276" s="13" t="str">
        <f aca="false">IF(P276=0,"",IF(P276&gt;IFERROR(MATCH(K276,Templates!$A$2:$A$5,0),0),INDEX(Templates!$A$2:$A$5,P276),IF(AND(P276=4,L276&gt;=Settings!$B$8+7),"Call them","")))</f>
        <v/>
      </c>
      <c r="D276" s="14" t="str">
        <f aca="false">IF(N276="","",HYPERLINK(IF(Settings!$B$4="Gmail","https://mail.google.com/mail/?"&amp;IF(Settings!$B$5="","","authuser="&amp;_xlfn.ENCODEURL(Settings!$B$5)&amp;"&amp;")&amp;"view=cm&amp;fs=1&amp;to="&amp;_xlfn.ENCODEURL(F276)&amp;"&amp;su="&amp;_xlfn.ENCODEURL(N276)&amp;"&amp;body="&amp;_xlfn.ENCODEURL(O276),"mailto:"&amp;F276&amp;"?subject="&amp;_xlfn.ENCODEURL(N276)&amp;"&amp;body="&amp;_xlfn.ENCODEURL(O276)),"Write email"))</f>
        <v/>
      </c>
      <c r="E276" s="17"/>
      <c r="F276" s="17"/>
      <c r="G276" s="20"/>
      <c r="H276" s="17"/>
      <c r="I276" s="21"/>
      <c r="J276" s="17"/>
      <c r="K276" s="17"/>
      <c r="L276" s="18" t="str">
        <f aca="true">IF(OR(I276="",J276&lt;&gt;"Unpaid"),"",TODAY()-I276)</f>
        <v/>
      </c>
      <c r="M276" s="17"/>
      <c r="N276" s="0" t="str">
        <f aca="false">IF(OR(C276="",C276="Call them"),"",SUBSTITUTE(SUBSTITUTE(SUBSTITUTE(SUBSTITUTE(SUBSTITUTE(SUBSTITUTE(SUBSTITUTE(SUBSTITUTE(SUBSTITUTE(INDEX(Templates!$C$2:$C$5,P276),"{contact}",IF(E276="","there",E276)),"{client}",B276),"{invoice}",A276),"{amount}",TEXT(G276,"#,##0.00")),"{currency}",H276),"{due_date}",TEXT(I276,"d mmm yyyy")),"{days_overdue}",MAX(0,L276)),"{sender}",Settings!$B$2),"{business}",Settings!$B$3))</f>
        <v/>
      </c>
      <c r="O276" s="0" t="str">
        <f aca="false">IF(OR(C276="",C276="Call them"),"",SUBSTITUTE(SUBSTITUTE(SUBSTITUTE(SUBSTITUTE(SUBSTITUTE(SUBSTITUTE(SUBSTITUTE(SUBSTITUTE(SUBSTITUTE(INDEX(Templates!$D$2:$D$5,P276),"{contact}",IF(E276="","there",E276)),"{client}",B276),"{invoice}",A276),"{amount}",TEXT(G276,"#,##0.00")),"{currency}",H276),"{due_date}",TEXT(I276,"d mmm yyyy")),"{days_overdue}",MAX(0,L276)),"{sender}",Settings!$B$2),"{business}",Settings!$B$3))</f>
        <v/>
      </c>
      <c r="P276" s="19" t="n">
        <f aca="false">IF(OR(A276="",J276&lt;&gt;"Unpaid",I276=""),0,IF(L276&gt;=Settings!$B$8,4,IF(L276&gt;=Settings!$B$7,3,IF(L276&gt;=0,2,IF(L276&gt;=-Settings!$B$6,1,0)))))</f>
        <v>0</v>
      </c>
    </row>
    <row r="277" customFormat="false" ht="15" hidden="false" customHeight="false" outlineLevel="0" collapsed="false">
      <c r="A277" s="17"/>
      <c r="B277" s="17"/>
      <c r="C277" s="13" t="str">
        <f aca="false">IF(P277=0,"",IF(P277&gt;IFERROR(MATCH(K277,Templates!$A$2:$A$5,0),0),INDEX(Templates!$A$2:$A$5,P277),IF(AND(P277=4,L277&gt;=Settings!$B$8+7),"Call them","")))</f>
        <v/>
      </c>
      <c r="D277" s="14" t="str">
        <f aca="false">IF(N277="","",HYPERLINK(IF(Settings!$B$4="Gmail","https://mail.google.com/mail/?"&amp;IF(Settings!$B$5="","","authuser="&amp;_xlfn.ENCODEURL(Settings!$B$5)&amp;"&amp;")&amp;"view=cm&amp;fs=1&amp;to="&amp;_xlfn.ENCODEURL(F277)&amp;"&amp;su="&amp;_xlfn.ENCODEURL(N277)&amp;"&amp;body="&amp;_xlfn.ENCODEURL(O277),"mailto:"&amp;F277&amp;"?subject="&amp;_xlfn.ENCODEURL(N277)&amp;"&amp;body="&amp;_xlfn.ENCODEURL(O277)),"Write email"))</f>
        <v/>
      </c>
      <c r="E277" s="17"/>
      <c r="F277" s="17"/>
      <c r="G277" s="20"/>
      <c r="H277" s="17"/>
      <c r="I277" s="21"/>
      <c r="J277" s="17"/>
      <c r="K277" s="17"/>
      <c r="L277" s="18" t="str">
        <f aca="true">IF(OR(I277="",J277&lt;&gt;"Unpaid"),"",TODAY()-I277)</f>
        <v/>
      </c>
      <c r="M277" s="17"/>
      <c r="N277" s="0" t="str">
        <f aca="false">IF(OR(C277="",C277="Call them"),"",SUBSTITUTE(SUBSTITUTE(SUBSTITUTE(SUBSTITUTE(SUBSTITUTE(SUBSTITUTE(SUBSTITUTE(SUBSTITUTE(SUBSTITUTE(INDEX(Templates!$C$2:$C$5,P277),"{contact}",IF(E277="","there",E277)),"{client}",B277),"{invoice}",A277),"{amount}",TEXT(G277,"#,##0.00")),"{currency}",H277),"{due_date}",TEXT(I277,"d mmm yyyy")),"{days_overdue}",MAX(0,L277)),"{sender}",Settings!$B$2),"{business}",Settings!$B$3))</f>
        <v/>
      </c>
      <c r="O277" s="0" t="str">
        <f aca="false">IF(OR(C277="",C277="Call them"),"",SUBSTITUTE(SUBSTITUTE(SUBSTITUTE(SUBSTITUTE(SUBSTITUTE(SUBSTITUTE(SUBSTITUTE(SUBSTITUTE(SUBSTITUTE(INDEX(Templates!$D$2:$D$5,P277),"{contact}",IF(E277="","there",E277)),"{client}",B277),"{invoice}",A277),"{amount}",TEXT(G277,"#,##0.00")),"{currency}",H277),"{due_date}",TEXT(I277,"d mmm yyyy")),"{days_overdue}",MAX(0,L277)),"{sender}",Settings!$B$2),"{business}",Settings!$B$3))</f>
        <v/>
      </c>
      <c r="P277" s="19" t="n">
        <f aca="false">IF(OR(A277="",J277&lt;&gt;"Unpaid",I277=""),0,IF(L277&gt;=Settings!$B$8,4,IF(L277&gt;=Settings!$B$7,3,IF(L277&gt;=0,2,IF(L277&gt;=-Settings!$B$6,1,0)))))</f>
        <v>0</v>
      </c>
    </row>
    <row r="278" customFormat="false" ht="15" hidden="false" customHeight="false" outlineLevel="0" collapsed="false">
      <c r="A278" s="17"/>
      <c r="B278" s="17"/>
      <c r="C278" s="13" t="str">
        <f aca="false">IF(P278=0,"",IF(P278&gt;IFERROR(MATCH(K278,Templates!$A$2:$A$5,0),0),INDEX(Templates!$A$2:$A$5,P278),IF(AND(P278=4,L278&gt;=Settings!$B$8+7),"Call them","")))</f>
        <v/>
      </c>
      <c r="D278" s="14" t="str">
        <f aca="false">IF(N278="","",HYPERLINK(IF(Settings!$B$4="Gmail","https://mail.google.com/mail/?"&amp;IF(Settings!$B$5="","","authuser="&amp;_xlfn.ENCODEURL(Settings!$B$5)&amp;"&amp;")&amp;"view=cm&amp;fs=1&amp;to="&amp;_xlfn.ENCODEURL(F278)&amp;"&amp;su="&amp;_xlfn.ENCODEURL(N278)&amp;"&amp;body="&amp;_xlfn.ENCODEURL(O278),"mailto:"&amp;F278&amp;"?subject="&amp;_xlfn.ENCODEURL(N278)&amp;"&amp;body="&amp;_xlfn.ENCODEURL(O278)),"Write email"))</f>
        <v/>
      </c>
      <c r="E278" s="17"/>
      <c r="F278" s="17"/>
      <c r="G278" s="20"/>
      <c r="H278" s="17"/>
      <c r="I278" s="21"/>
      <c r="J278" s="17"/>
      <c r="K278" s="17"/>
      <c r="L278" s="18" t="str">
        <f aca="true">IF(OR(I278="",J278&lt;&gt;"Unpaid"),"",TODAY()-I278)</f>
        <v/>
      </c>
      <c r="M278" s="17"/>
      <c r="N278" s="0" t="str">
        <f aca="false">IF(OR(C278="",C278="Call them"),"",SUBSTITUTE(SUBSTITUTE(SUBSTITUTE(SUBSTITUTE(SUBSTITUTE(SUBSTITUTE(SUBSTITUTE(SUBSTITUTE(SUBSTITUTE(INDEX(Templates!$C$2:$C$5,P278),"{contact}",IF(E278="","there",E278)),"{client}",B278),"{invoice}",A278),"{amount}",TEXT(G278,"#,##0.00")),"{currency}",H278),"{due_date}",TEXT(I278,"d mmm yyyy")),"{days_overdue}",MAX(0,L278)),"{sender}",Settings!$B$2),"{business}",Settings!$B$3))</f>
        <v/>
      </c>
      <c r="O278" s="0" t="str">
        <f aca="false">IF(OR(C278="",C278="Call them"),"",SUBSTITUTE(SUBSTITUTE(SUBSTITUTE(SUBSTITUTE(SUBSTITUTE(SUBSTITUTE(SUBSTITUTE(SUBSTITUTE(SUBSTITUTE(INDEX(Templates!$D$2:$D$5,P278),"{contact}",IF(E278="","there",E278)),"{client}",B278),"{invoice}",A278),"{amount}",TEXT(G278,"#,##0.00")),"{currency}",H278),"{due_date}",TEXT(I278,"d mmm yyyy")),"{days_overdue}",MAX(0,L278)),"{sender}",Settings!$B$2),"{business}",Settings!$B$3))</f>
        <v/>
      </c>
      <c r="P278" s="19" t="n">
        <f aca="false">IF(OR(A278="",J278&lt;&gt;"Unpaid",I278=""),0,IF(L278&gt;=Settings!$B$8,4,IF(L278&gt;=Settings!$B$7,3,IF(L278&gt;=0,2,IF(L278&gt;=-Settings!$B$6,1,0)))))</f>
        <v>0</v>
      </c>
    </row>
    <row r="279" customFormat="false" ht="15" hidden="false" customHeight="false" outlineLevel="0" collapsed="false">
      <c r="A279" s="17"/>
      <c r="B279" s="17"/>
      <c r="C279" s="13" t="str">
        <f aca="false">IF(P279=0,"",IF(P279&gt;IFERROR(MATCH(K279,Templates!$A$2:$A$5,0),0),INDEX(Templates!$A$2:$A$5,P279),IF(AND(P279=4,L279&gt;=Settings!$B$8+7),"Call them","")))</f>
        <v/>
      </c>
      <c r="D279" s="14" t="str">
        <f aca="false">IF(N279="","",HYPERLINK(IF(Settings!$B$4="Gmail","https://mail.google.com/mail/?"&amp;IF(Settings!$B$5="","","authuser="&amp;_xlfn.ENCODEURL(Settings!$B$5)&amp;"&amp;")&amp;"view=cm&amp;fs=1&amp;to="&amp;_xlfn.ENCODEURL(F279)&amp;"&amp;su="&amp;_xlfn.ENCODEURL(N279)&amp;"&amp;body="&amp;_xlfn.ENCODEURL(O279),"mailto:"&amp;F279&amp;"?subject="&amp;_xlfn.ENCODEURL(N279)&amp;"&amp;body="&amp;_xlfn.ENCODEURL(O279)),"Write email"))</f>
        <v/>
      </c>
      <c r="E279" s="17"/>
      <c r="F279" s="17"/>
      <c r="G279" s="20"/>
      <c r="H279" s="17"/>
      <c r="I279" s="21"/>
      <c r="J279" s="17"/>
      <c r="K279" s="17"/>
      <c r="L279" s="18" t="str">
        <f aca="true">IF(OR(I279="",J279&lt;&gt;"Unpaid"),"",TODAY()-I279)</f>
        <v/>
      </c>
      <c r="M279" s="17"/>
      <c r="N279" s="0" t="str">
        <f aca="false">IF(OR(C279="",C279="Call them"),"",SUBSTITUTE(SUBSTITUTE(SUBSTITUTE(SUBSTITUTE(SUBSTITUTE(SUBSTITUTE(SUBSTITUTE(SUBSTITUTE(SUBSTITUTE(INDEX(Templates!$C$2:$C$5,P279),"{contact}",IF(E279="","there",E279)),"{client}",B279),"{invoice}",A279),"{amount}",TEXT(G279,"#,##0.00")),"{currency}",H279),"{due_date}",TEXT(I279,"d mmm yyyy")),"{days_overdue}",MAX(0,L279)),"{sender}",Settings!$B$2),"{business}",Settings!$B$3))</f>
        <v/>
      </c>
      <c r="O279" s="0" t="str">
        <f aca="false">IF(OR(C279="",C279="Call them"),"",SUBSTITUTE(SUBSTITUTE(SUBSTITUTE(SUBSTITUTE(SUBSTITUTE(SUBSTITUTE(SUBSTITUTE(SUBSTITUTE(SUBSTITUTE(INDEX(Templates!$D$2:$D$5,P279),"{contact}",IF(E279="","there",E279)),"{client}",B279),"{invoice}",A279),"{amount}",TEXT(G279,"#,##0.00")),"{currency}",H279),"{due_date}",TEXT(I279,"d mmm yyyy")),"{days_overdue}",MAX(0,L279)),"{sender}",Settings!$B$2),"{business}",Settings!$B$3))</f>
        <v/>
      </c>
      <c r="P279" s="19" t="n">
        <f aca="false">IF(OR(A279="",J279&lt;&gt;"Unpaid",I279=""),0,IF(L279&gt;=Settings!$B$8,4,IF(L279&gt;=Settings!$B$7,3,IF(L279&gt;=0,2,IF(L279&gt;=-Settings!$B$6,1,0)))))</f>
        <v>0</v>
      </c>
    </row>
    <row r="280" customFormat="false" ht="15" hidden="false" customHeight="false" outlineLevel="0" collapsed="false">
      <c r="A280" s="17"/>
      <c r="B280" s="17"/>
      <c r="C280" s="13" t="str">
        <f aca="false">IF(P280=0,"",IF(P280&gt;IFERROR(MATCH(K280,Templates!$A$2:$A$5,0),0),INDEX(Templates!$A$2:$A$5,P280),IF(AND(P280=4,L280&gt;=Settings!$B$8+7),"Call them","")))</f>
        <v/>
      </c>
      <c r="D280" s="14" t="str">
        <f aca="false">IF(N280="","",HYPERLINK(IF(Settings!$B$4="Gmail","https://mail.google.com/mail/?"&amp;IF(Settings!$B$5="","","authuser="&amp;_xlfn.ENCODEURL(Settings!$B$5)&amp;"&amp;")&amp;"view=cm&amp;fs=1&amp;to="&amp;_xlfn.ENCODEURL(F280)&amp;"&amp;su="&amp;_xlfn.ENCODEURL(N280)&amp;"&amp;body="&amp;_xlfn.ENCODEURL(O280),"mailto:"&amp;F280&amp;"?subject="&amp;_xlfn.ENCODEURL(N280)&amp;"&amp;body="&amp;_xlfn.ENCODEURL(O280)),"Write email"))</f>
        <v/>
      </c>
      <c r="E280" s="17"/>
      <c r="F280" s="17"/>
      <c r="G280" s="20"/>
      <c r="H280" s="17"/>
      <c r="I280" s="21"/>
      <c r="J280" s="17"/>
      <c r="K280" s="17"/>
      <c r="L280" s="18" t="str">
        <f aca="true">IF(OR(I280="",J280&lt;&gt;"Unpaid"),"",TODAY()-I280)</f>
        <v/>
      </c>
      <c r="M280" s="17"/>
      <c r="N280" s="0" t="str">
        <f aca="false">IF(OR(C280="",C280="Call them"),"",SUBSTITUTE(SUBSTITUTE(SUBSTITUTE(SUBSTITUTE(SUBSTITUTE(SUBSTITUTE(SUBSTITUTE(SUBSTITUTE(SUBSTITUTE(INDEX(Templates!$C$2:$C$5,P280),"{contact}",IF(E280="","there",E280)),"{client}",B280),"{invoice}",A280),"{amount}",TEXT(G280,"#,##0.00")),"{currency}",H280),"{due_date}",TEXT(I280,"d mmm yyyy")),"{days_overdue}",MAX(0,L280)),"{sender}",Settings!$B$2),"{business}",Settings!$B$3))</f>
        <v/>
      </c>
      <c r="O280" s="0" t="str">
        <f aca="false">IF(OR(C280="",C280="Call them"),"",SUBSTITUTE(SUBSTITUTE(SUBSTITUTE(SUBSTITUTE(SUBSTITUTE(SUBSTITUTE(SUBSTITUTE(SUBSTITUTE(SUBSTITUTE(INDEX(Templates!$D$2:$D$5,P280),"{contact}",IF(E280="","there",E280)),"{client}",B280),"{invoice}",A280),"{amount}",TEXT(G280,"#,##0.00")),"{currency}",H280),"{due_date}",TEXT(I280,"d mmm yyyy")),"{days_overdue}",MAX(0,L280)),"{sender}",Settings!$B$2),"{business}",Settings!$B$3))</f>
        <v/>
      </c>
      <c r="P280" s="19" t="n">
        <f aca="false">IF(OR(A280="",J280&lt;&gt;"Unpaid",I280=""),0,IF(L280&gt;=Settings!$B$8,4,IF(L280&gt;=Settings!$B$7,3,IF(L280&gt;=0,2,IF(L280&gt;=-Settings!$B$6,1,0)))))</f>
        <v>0</v>
      </c>
    </row>
    <row r="281" customFormat="false" ht="15" hidden="false" customHeight="false" outlineLevel="0" collapsed="false">
      <c r="A281" s="17"/>
      <c r="B281" s="17"/>
      <c r="C281" s="13" t="str">
        <f aca="false">IF(P281=0,"",IF(P281&gt;IFERROR(MATCH(K281,Templates!$A$2:$A$5,0),0),INDEX(Templates!$A$2:$A$5,P281),IF(AND(P281=4,L281&gt;=Settings!$B$8+7),"Call them","")))</f>
        <v/>
      </c>
      <c r="D281" s="14" t="str">
        <f aca="false">IF(N281="","",HYPERLINK(IF(Settings!$B$4="Gmail","https://mail.google.com/mail/?"&amp;IF(Settings!$B$5="","","authuser="&amp;_xlfn.ENCODEURL(Settings!$B$5)&amp;"&amp;")&amp;"view=cm&amp;fs=1&amp;to="&amp;_xlfn.ENCODEURL(F281)&amp;"&amp;su="&amp;_xlfn.ENCODEURL(N281)&amp;"&amp;body="&amp;_xlfn.ENCODEURL(O281),"mailto:"&amp;F281&amp;"?subject="&amp;_xlfn.ENCODEURL(N281)&amp;"&amp;body="&amp;_xlfn.ENCODEURL(O281)),"Write email"))</f>
        <v/>
      </c>
      <c r="E281" s="17"/>
      <c r="F281" s="17"/>
      <c r="G281" s="20"/>
      <c r="H281" s="17"/>
      <c r="I281" s="21"/>
      <c r="J281" s="17"/>
      <c r="K281" s="17"/>
      <c r="L281" s="18" t="str">
        <f aca="true">IF(OR(I281="",J281&lt;&gt;"Unpaid"),"",TODAY()-I281)</f>
        <v/>
      </c>
      <c r="M281" s="17"/>
      <c r="N281" s="0" t="str">
        <f aca="false">IF(OR(C281="",C281="Call them"),"",SUBSTITUTE(SUBSTITUTE(SUBSTITUTE(SUBSTITUTE(SUBSTITUTE(SUBSTITUTE(SUBSTITUTE(SUBSTITUTE(SUBSTITUTE(INDEX(Templates!$C$2:$C$5,P281),"{contact}",IF(E281="","there",E281)),"{client}",B281),"{invoice}",A281),"{amount}",TEXT(G281,"#,##0.00")),"{currency}",H281),"{due_date}",TEXT(I281,"d mmm yyyy")),"{days_overdue}",MAX(0,L281)),"{sender}",Settings!$B$2),"{business}",Settings!$B$3))</f>
        <v/>
      </c>
      <c r="O281" s="0" t="str">
        <f aca="false">IF(OR(C281="",C281="Call them"),"",SUBSTITUTE(SUBSTITUTE(SUBSTITUTE(SUBSTITUTE(SUBSTITUTE(SUBSTITUTE(SUBSTITUTE(SUBSTITUTE(SUBSTITUTE(INDEX(Templates!$D$2:$D$5,P281),"{contact}",IF(E281="","there",E281)),"{client}",B281),"{invoice}",A281),"{amount}",TEXT(G281,"#,##0.00")),"{currency}",H281),"{due_date}",TEXT(I281,"d mmm yyyy")),"{days_overdue}",MAX(0,L281)),"{sender}",Settings!$B$2),"{business}",Settings!$B$3))</f>
        <v/>
      </c>
      <c r="P281" s="19" t="n">
        <f aca="false">IF(OR(A281="",J281&lt;&gt;"Unpaid",I281=""),0,IF(L281&gt;=Settings!$B$8,4,IF(L281&gt;=Settings!$B$7,3,IF(L281&gt;=0,2,IF(L281&gt;=-Settings!$B$6,1,0)))))</f>
        <v>0</v>
      </c>
    </row>
    <row r="282" customFormat="false" ht="15" hidden="false" customHeight="false" outlineLevel="0" collapsed="false">
      <c r="A282" s="17"/>
      <c r="B282" s="17"/>
      <c r="C282" s="13" t="str">
        <f aca="false">IF(P282=0,"",IF(P282&gt;IFERROR(MATCH(K282,Templates!$A$2:$A$5,0),0),INDEX(Templates!$A$2:$A$5,P282),IF(AND(P282=4,L282&gt;=Settings!$B$8+7),"Call them","")))</f>
        <v/>
      </c>
      <c r="D282" s="14" t="str">
        <f aca="false">IF(N282="","",HYPERLINK(IF(Settings!$B$4="Gmail","https://mail.google.com/mail/?"&amp;IF(Settings!$B$5="","","authuser="&amp;_xlfn.ENCODEURL(Settings!$B$5)&amp;"&amp;")&amp;"view=cm&amp;fs=1&amp;to="&amp;_xlfn.ENCODEURL(F282)&amp;"&amp;su="&amp;_xlfn.ENCODEURL(N282)&amp;"&amp;body="&amp;_xlfn.ENCODEURL(O282),"mailto:"&amp;F282&amp;"?subject="&amp;_xlfn.ENCODEURL(N282)&amp;"&amp;body="&amp;_xlfn.ENCODEURL(O282)),"Write email"))</f>
        <v/>
      </c>
      <c r="E282" s="17"/>
      <c r="F282" s="17"/>
      <c r="G282" s="20"/>
      <c r="H282" s="17"/>
      <c r="I282" s="21"/>
      <c r="J282" s="17"/>
      <c r="K282" s="17"/>
      <c r="L282" s="18" t="str">
        <f aca="true">IF(OR(I282="",J282&lt;&gt;"Unpaid"),"",TODAY()-I282)</f>
        <v/>
      </c>
      <c r="M282" s="17"/>
      <c r="N282" s="0" t="str">
        <f aca="false">IF(OR(C282="",C282="Call them"),"",SUBSTITUTE(SUBSTITUTE(SUBSTITUTE(SUBSTITUTE(SUBSTITUTE(SUBSTITUTE(SUBSTITUTE(SUBSTITUTE(SUBSTITUTE(INDEX(Templates!$C$2:$C$5,P282),"{contact}",IF(E282="","there",E282)),"{client}",B282),"{invoice}",A282),"{amount}",TEXT(G282,"#,##0.00")),"{currency}",H282),"{due_date}",TEXT(I282,"d mmm yyyy")),"{days_overdue}",MAX(0,L282)),"{sender}",Settings!$B$2),"{business}",Settings!$B$3))</f>
        <v/>
      </c>
      <c r="O282" s="0" t="str">
        <f aca="false">IF(OR(C282="",C282="Call them"),"",SUBSTITUTE(SUBSTITUTE(SUBSTITUTE(SUBSTITUTE(SUBSTITUTE(SUBSTITUTE(SUBSTITUTE(SUBSTITUTE(SUBSTITUTE(INDEX(Templates!$D$2:$D$5,P282),"{contact}",IF(E282="","there",E282)),"{client}",B282),"{invoice}",A282),"{amount}",TEXT(G282,"#,##0.00")),"{currency}",H282),"{due_date}",TEXT(I282,"d mmm yyyy")),"{days_overdue}",MAX(0,L282)),"{sender}",Settings!$B$2),"{business}",Settings!$B$3))</f>
        <v/>
      </c>
      <c r="P282" s="19" t="n">
        <f aca="false">IF(OR(A282="",J282&lt;&gt;"Unpaid",I282=""),0,IF(L282&gt;=Settings!$B$8,4,IF(L282&gt;=Settings!$B$7,3,IF(L282&gt;=0,2,IF(L282&gt;=-Settings!$B$6,1,0)))))</f>
        <v>0</v>
      </c>
    </row>
    <row r="283" customFormat="false" ht="15" hidden="false" customHeight="false" outlineLevel="0" collapsed="false">
      <c r="A283" s="17"/>
      <c r="B283" s="17"/>
      <c r="C283" s="13" t="str">
        <f aca="false">IF(P283=0,"",IF(P283&gt;IFERROR(MATCH(K283,Templates!$A$2:$A$5,0),0),INDEX(Templates!$A$2:$A$5,P283),IF(AND(P283=4,L283&gt;=Settings!$B$8+7),"Call them","")))</f>
        <v/>
      </c>
      <c r="D283" s="14" t="str">
        <f aca="false">IF(N283="","",HYPERLINK(IF(Settings!$B$4="Gmail","https://mail.google.com/mail/?"&amp;IF(Settings!$B$5="","","authuser="&amp;_xlfn.ENCODEURL(Settings!$B$5)&amp;"&amp;")&amp;"view=cm&amp;fs=1&amp;to="&amp;_xlfn.ENCODEURL(F283)&amp;"&amp;su="&amp;_xlfn.ENCODEURL(N283)&amp;"&amp;body="&amp;_xlfn.ENCODEURL(O283),"mailto:"&amp;F283&amp;"?subject="&amp;_xlfn.ENCODEURL(N283)&amp;"&amp;body="&amp;_xlfn.ENCODEURL(O283)),"Write email"))</f>
        <v/>
      </c>
      <c r="E283" s="17"/>
      <c r="F283" s="17"/>
      <c r="G283" s="20"/>
      <c r="H283" s="17"/>
      <c r="I283" s="21"/>
      <c r="J283" s="17"/>
      <c r="K283" s="17"/>
      <c r="L283" s="18" t="str">
        <f aca="true">IF(OR(I283="",J283&lt;&gt;"Unpaid"),"",TODAY()-I283)</f>
        <v/>
      </c>
      <c r="M283" s="17"/>
      <c r="N283" s="0" t="str">
        <f aca="false">IF(OR(C283="",C283="Call them"),"",SUBSTITUTE(SUBSTITUTE(SUBSTITUTE(SUBSTITUTE(SUBSTITUTE(SUBSTITUTE(SUBSTITUTE(SUBSTITUTE(SUBSTITUTE(INDEX(Templates!$C$2:$C$5,P283),"{contact}",IF(E283="","there",E283)),"{client}",B283),"{invoice}",A283),"{amount}",TEXT(G283,"#,##0.00")),"{currency}",H283),"{due_date}",TEXT(I283,"d mmm yyyy")),"{days_overdue}",MAX(0,L283)),"{sender}",Settings!$B$2),"{business}",Settings!$B$3))</f>
        <v/>
      </c>
      <c r="O283" s="0" t="str">
        <f aca="false">IF(OR(C283="",C283="Call them"),"",SUBSTITUTE(SUBSTITUTE(SUBSTITUTE(SUBSTITUTE(SUBSTITUTE(SUBSTITUTE(SUBSTITUTE(SUBSTITUTE(SUBSTITUTE(INDEX(Templates!$D$2:$D$5,P283),"{contact}",IF(E283="","there",E283)),"{client}",B283),"{invoice}",A283),"{amount}",TEXT(G283,"#,##0.00")),"{currency}",H283),"{due_date}",TEXT(I283,"d mmm yyyy")),"{days_overdue}",MAX(0,L283)),"{sender}",Settings!$B$2),"{business}",Settings!$B$3))</f>
        <v/>
      </c>
      <c r="P283" s="19" t="n">
        <f aca="false">IF(OR(A283="",J283&lt;&gt;"Unpaid",I283=""),0,IF(L283&gt;=Settings!$B$8,4,IF(L283&gt;=Settings!$B$7,3,IF(L283&gt;=0,2,IF(L283&gt;=-Settings!$B$6,1,0)))))</f>
        <v>0</v>
      </c>
    </row>
    <row r="284" customFormat="false" ht="15" hidden="false" customHeight="false" outlineLevel="0" collapsed="false">
      <c r="A284" s="17"/>
      <c r="B284" s="17"/>
      <c r="C284" s="13" t="str">
        <f aca="false">IF(P284=0,"",IF(P284&gt;IFERROR(MATCH(K284,Templates!$A$2:$A$5,0),0),INDEX(Templates!$A$2:$A$5,P284),IF(AND(P284=4,L284&gt;=Settings!$B$8+7),"Call them","")))</f>
        <v/>
      </c>
      <c r="D284" s="14" t="str">
        <f aca="false">IF(N284="","",HYPERLINK(IF(Settings!$B$4="Gmail","https://mail.google.com/mail/?"&amp;IF(Settings!$B$5="","","authuser="&amp;_xlfn.ENCODEURL(Settings!$B$5)&amp;"&amp;")&amp;"view=cm&amp;fs=1&amp;to="&amp;_xlfn.ENCODEURL(F284)&amp;"&amp;su="&amp;_xlfn.ENCODEURL(N284)&amp;"&amp;body="&amp;_xlfn.ENCODEURL(O284),"mailto:"&amp;F284&amp;"?subject="&amp;_xlfn.ENCODEURL(N284)&amp;"&amp;body="&amp;_xlfn.ENCODEURL(O284)),"Write email"))</f>
        <v/>
      </c>
      <c r="E284" s="17"/>
      <c r="F284" s="17"/>
      <c r="G284" s="20"/>
      <c r="H284" s="17"/>
      <c r="I284" s="21"/>
      <c r="J284" s="17"/>
      <c r="K284" s="17"/>
      <c r="L284" s="18" t="str">
        <f aca="true">IF(OR(I284="",J284&lt;&gt;"Unpaid"),"",TODAY()-I284)</f>
        <v/>
      </c>
      <c r="M284" s="17"/>
      <c r="N284" s="0" t="str">
        <f aca="false">IF(OR(C284="",C284="Call them"),"",SUBSTITUTE(SUBSTITUTE(SUBSTITUTE(SUBSTITUTE(SUBSTITUTE(SUBSTITUTE(SUBSTITUTE(SUBSTITUTE(SUBSTITUTE(INDEX(Templates!$C$2:$C$5,P284),"{contact}",IF(E284="","there",E284)),"{client}",B284),"{invoice}",A284),"{amount}",TEXT(G284,"#,##0.00")),"{currency}",H284),"{due_date}",TEXT(I284,"d mmm yyyy")),"{days_overdue}",MAX(0,L284)),"{sender}",Settings!$B$2),"{business}",Settings!$B$3))</f>
        <v/>
      </c>
      <c r="O284" s="0" t="str">
        <f aca="false">IF(OR(C284="",C284="Call them"),"",SUBSTITUTE(SUBSTITUTE(SUBSTITUTE(SUBSTITUTE(SUBSTITUTE(SUBSTITUTE(SUBSTITUTE(SUBSTITUTE(SUBSTITUTE(INDEX(Templates!$D$2:$D$5,P284),"{contact}",IF(E284="","there",E284)),"{client}",B284),"{invoice}",A284),"{amount}",TEXT(G284,"#,##0.00")),"{currency}",H284),"{due_date}",TEXT(I284,"d mmm yyyy")),"{days_overdue}",MAX(0,L284)),"{sender}",Settings!$B$2),"{business}",Settings!$B$3))</f>
        <v/>
      </c>
      <c r="P284" s="19" t="n">
        <f aca="false">IF(OR(A284="",J284&lt;&gt;"Unpaid",I284=""),0,IF(L284&gt;=Settings!$B$8,4,IF(L284&gt;=Settings!$B$7,3,IF(L284&gt;=0,2,IF(L284&gt;=-Settings!$B$6,1,0)))))</f>
        <v>0</v>
      </c>
    </row>
    <row r="285" customFormat="false" ht="15" hidden="false" customHeight="false" outlineLevel="0" collapsed="false">
      <c r="A285" s="17"/>
      <c r="B285" s="17"/>
      <c r="C285" s="13" t="str">
        <f aca="false">IF(P285=0,"",IF(P285&gt;IFERROR(MATCH(K285,Templates!$A$2:$A$5,0),0),INDEX(Templates!$A$2:$A$5,P285),IF(AND(P285=4,L285&gt;=Settings!$B$8+7),"Call them","")))</f>
        <v/>
      </c>
      <c r="D285" s="14" t="str">
        <f aca="false">IF(N285="","",HYPERLINK(IF(Settings!$B$4="Gmail","https://mail.google.com/mail/?"&amp;IF(Settings!$B$5="","","authuser="&amp;_xlfn.ENCODEURL(Settings!$B$5)&amp;"&amp;")&amp;"view=cm&amp;fs=1&amp;to="&amp;_xlfn.ENCODEURL(F285)&amp;"&amp;su="&amp;_xlfn.ENCODEURL(N285)&amp;"&amp;body="&amp;_xlfn.ENCODEURL(O285),"mailto:"&amp;F285&amp;"?subject="&amp;_xlfn.ENCODEURL(N285)&amp;"&amp;body="&amp;_xlfn.ENCODEURL(O285)),"Write email"))</f>
        <v/>
      </c>
      <c r="E285" s="17"/>
      <c r="F285" s="17"/>
      <c r="G285" s="20"/>
      <c r="H285" s="17"/>
      <c r="I285" s="21"/>
      <c r="J285" s="17"/>
      <c r="K285" s="17"/>
      <c r="L285" s="18" t="str">
        <f aca="true">IF(OR(I285="",J285&lt;&gt;"Unpaid"),"",TODAY()-I285)</f>
        <v/>
      </c>
      <c r="M285" s="17"/>
      <c r="N285" s="0" t="str">
        <f aca="false">IF(OR(C285="",C285="Call them"),"",SUBSTITUTE(SUBSTITUTE(SUBSTITUTE(SUBSTITUTE(SUBSTITUTE(SUBSTITUTE(SUBSTITUTE(SUBSTITUTE(SUBSTITUTE(INDEX(Templates!$C$2:$C$5,P285),"{contact}",IF(E285="","there",E285)),"{client}",B285),"{invoice}",A285),"{amount}",TEXT(G285,"#,##0.00")),"{currency}",H285),"{due_date}",TEXT(I285,"d mmm yyyy")),"{days_overdue}",MAX(0,L285)),"{sender}",Settings!$B$2),"{business}",Settings!$B$3))</f>
        <v/>
      </c>
      <c r="O285" s="0" t="str">
        <f aca="false">IF(OR(C285="",C285="Call them"),"",SUBSTITUTE(SUBSTITUTE(SUBSTITUTE(SUBSTITUTE(SUBSTITUTE(SUBSTITUTE(SUBSTITUTE(SUBSTITUTE(SUBSTITUTE(INDEX(Templates!$D$2:$D$5,P285),"{contact}",IF(E285="","there",E285)),"{client}",B285),"{invoice}",A285),"{amount}",TEXT(G285,"#,##0.00")),"{currency}",H285),"{due_date}",TEXT(I285,"d mmm yyyy")),"{days_overdue}",MAX(0,L285)),"{sender}",Settings!$B$2),"{business}",Settings!$B$3))</f>
        <v/>
      </c>
      <c r="P285" s="19" t="n">
        <f aca="false">IF(OR(A285="",J285&lt;&gt;"Unpaid",I285=""),0,IF(L285&gt;=Settings!$B$8,4,IF(L285&gt;=Settings!$B$7,3,IF(L285&gt;=0,2,IF(L285&gt;=-Settings!$B$6,1,0)))))</f>
        <v>0</v>
      </c>
    </row>
    <row r="286" customFormat="false" ht="15" hidden="false" customHeight="false" outlineLevel="0" collapsed="false">
      <c r="A286" s="17"/>
      <c r="B286" s="17"/>
      <c r="C286" s="13" t="str">
        <f aca="false">IF(P286=0,"",IF(P286&gt;IFERROR(MATCH(K286,Templates!$A$2:$A$5,0),0),INDEX(Templates!$A$2:$A$5,P286),IF(AND(P286=4,L286&gt;=Settings!$B$8+7),"Call them","")))</f>
        <v/>
      </c>
      <c r="D286" s="14" t="str">
        <f aca="false">IF(N286="","",HYPERLINK(IF(Settings!$B$4="Gmail","https://mail.google.com/mail/?"&amp;IF(Settings!$B$5="","","authuser="&amp;_xlfn.ENCODEURL(Settings!$B$5)&amp;"&amp;")&amp;"view=cm&amp;fs=1&amp;to="&amp;_xlfn.ENCODEURL(F286)&amp;"&amp;su="&amp;_xlfn.ENCODEURL(N286)&amp;"&amp;body="&amp;_xlfn.ENCODEURL(O286),"mailto:"&amp;F286&amp;"?subject="&amp;_xlfn.ENCODEURL(N286)&amp;"&amp;body="&amp;_xlfn.ENCODEURL(O286)),"Write email"))</f>
        <v/>
      </c>
      <c r="E286" s="17"/>
      <c r="F286" s="17"/>
      <c r="G286" s="20"/>
      <c r="H286" s="17"/>
      <c r="I286" s="21"/>
      <c r="J286" s="17"/>
      <c r="K286" s="17"/>
      <c r="L286" s="18" t="str">
        <f aca="true">IF(OR(I286="",J286&lt;&gt;"Unpaid"),"",TODAY()-I286)</f>
        <v/>
      </c>
      <c r="M286" s="17"/>
      <c r="N286" s="0" t="str">
        <f aca="false">IF(OR(C286="",C286="Call them"),"",SUBSTITUTE(SUBSTITUTE(SUBSTITUTE(SUBSTITUTE(SUBSTITUTE(SUBSTITUTE(SUBSTITUTE(SUBSTITUTE(SUBSTITUTE(INDEX(Templates!$C$2:$C$5,P286),"{contact}",IF(E286="","there",E286)),"{client}",B286),"{invoice}",A286),"{amount}",TEXT(G286,"#,##0.00")),"{currency}",H286),"{due_date}",TEXT(I286,"d mmm yyyy")),"{days_overdue}",MAX(0,L286)),"{sender}",Settings!$B$2),"{business}",Settings!$B$3))</f>
        <v/>
      </c>
      <c r="O286" s="0" t="str">
        <f aca="false">IF(OR(C286="",C286="Call them"),"",SUBSTITUTE(SUBSTITUTE(SUBSTITUTE(SUBSTITUTE(SUBSTITUTE(SUBSTITUTE(SUBSTITUTE(SUBSTITUTE(SUBSTITUTE(INDEX(Templates!$D$2:$D$5,P286),"{contact}",IF(E286="","there",E286)),"{client}",B286),"{invoice}",A286),"{amount}",TEXT(G286,"#,##0.00")),"{currency}",H286),"{due_date}",TEXT(I286,"d mmm yyyy")),"{days_overdue}",MAX(0,L286)),"{sender}",Settings!$B$2),"{business}",Settings!$B$3))</f>
        <v/>
      </c>
      <c r="P286" s="19" t="n">
        <f aca="false">IF(OR(A286="",J286&lt;&gt;"Unpaid",I286=""),0,IF(L286&gt;=Settings!$B$8,4,IF(L286&gt;=Settings!$B$7,3,IF(L286&gt;=0,2,IF(L286&gt;=-Settings!$B$6,1,0)))))</f>
        <v>0</v>
      </c>
    </row>
    <row r="287" customFormat="false" ht="15" hidden="false" customHeight="false" outlineLevel="0" collapsed="false">
      <c r="A287" s="17"/>
      <c r="B287" s="17"/>
      <c r="C287" s="13" t="str">
        <f aca="false">IF(P287=0,"",IF(P287&gt;IFERROR(MATCH(K287,Templates!$A$2:$A$5,0),0),INDEX(Templates!$A$2:$A$5,P287),IF(AND(P287=4,L287&gt;=Settings!$B$8+7),"Call them","")))</f>
        <v/>
      </c>
      <c r="D287" s="14" t="str">
        <f aca="false">IF(N287="","",HYPERLINK(IF(Settings!$B$4="Gmail","https://mail.google.com/mail/?"&amp;IF(Settings!$B$5="","","authuser="&amp;_xlfn.ENCODEURL(Settings!$B$5)&amp;"&amp;")&amp;"view=cm&amp;fs=1&amp;to="&amp;_xlfn.ENCODEURL(F287)&amp;"&amp;su="&amp;_xlfn.ENCODEURL(N287)&amp;"&amp;body="&amp;_xlfn.ENCODEURL(O287),"mailto:"&amp;F287&amp;"?subject="&amp;_xlfn.ENCODEURL(N287)&amp;"&amp;body="&amp;_xlfn.ENCODEURL(O287)),"Write email"))</f>
        <v/>
      </c>
      <c r="E287" s="17"/>
      <c r="F287" s="17"/>
      <c r="G287" s="20"/>
      <c r="H287" s="17"/>
      <c r="I287" s="21"/>
      <c r="J287" s="17"/>
      <c r="K287" s="17"/>
      <c r="L287" s="18" t="str">
        <f aca="true">IF(OR(I287="",J287&lt;&gt;"Unpaid"),"",TODAY()-I287)</f>
        <v/>
      </c>
      <c r="M287" s="17"/>
      <c r="N287" s="0" t="str">
        <f aca="false">IF(OR(C287="",C287="Call them"),"",SUBSTITUTE(SUBSTITUTE(SUBSTITUTE(SUBSTITUTE(SUBSTITUTE(SUBSTITUTE(SUBSTITUTE(SUBSTITUTE(SUBSTITUTE(INDEX(Templates!$C$2:$C$5,P287),"{contact}",IF(E287="","there",E287)),"{client}",B287),"{invoice}",A287),"{amount}",TEXT(G287,"#,##0.00")),"{currency}",H287),"{due_date}",TEXT(I287,"d mmm yyyy")),"{days_overdue}",MAX(0,L287)),"{sender}",Settings!$B$2),"{business}",Settings!$B$3))</f>
        <v/>
      </c>
      <c r="O287" s="0" t="str">
        <f aca="false">IF(OR(C287="",C287="Call them"),"",SUBSTITUTE(SUBSTITUTE(SUBSTITUTE(SUBSTITUTE(SUBSTITUTE(SUBSTITUTE(SUBSTITUTE(SUBSTITUTE(SUBSTITUTE(INDEX(Templates!$D$2:$D$5,P287),"{contact}",IF(E287="","there",E287)),"{client}",B287),"{invoice}",A287),"{amount}",TEXT(G287,"#,##0.00")),"{currency}",H287),"{due_date}",TEXT(I287,"d mmm yyyy")),"{days_overdue}",MAX(0,L287)),"{sender}",Settings!$B$2),"{business}",Settings!$B$3))</f>
        <v/>
      </c>
      <c r="P287" s="19" t="n">
        <f aca="false">IF(OR(A287="",J287&lt;&gt;"Unpaid",I287=""),0,IF(L287&gt;=Settings!$B$8,4,IF(L287&gt;=Settings!$B$7,3,IF(L287&gt;=0,2,IF(L287&gt;=-Settings!$B$6,1,0)))))</f>
        <v>0</v>
      </c>
    </row>
    <row r="288" customFormat="false" ht="15" hidden="false" customHeight="false" outlineLevel="0" collapsed="false">
      <c r="A288" s="17"/>
      <c r="B288" s="17"/>
      <c r="C288" s="13" t="str">
        <f aca="false">IF(P288=0,"",IF(P288&gt;IFERROR(MATCH(K288,Templates!$A$2:$A$5,0),0),INDEX(Templates!$A$2:$A$5,P288),IF(AND(P288=4,L288&gt;=Settings!$B$8+7),"Call them","")))</f>
        <v/>
      </c>
      <c r="D288" s="14" t="str">
        <f aca="false">IF(N288="","",HYPERLINK(IF(Settings!$B$4="Gmail","https://mail.google.com/mail/?"&amp;IF(Settings!$B$5="","","authuser="&amp;_xlfn.ENCODEURL(Settings!$B$5)&amp;"&amp;")&amp;"view=cm&amp;fs=1&amp;to="&amp;_xlfn.ENCODEURL(F288)&amp;"&amp;su="&amp;_xlfn.ENCODEURL(N288)&amp;"&amp;body="&amp;_xlfn.ENCODEURL(O288),"mailto:"&amp;F288&amp;"?subject="&amp;_xlfn.ENCODEURL(N288)&amp;"&amp;body="&amp;_xlfn.ENCODEURL(O288)),"Write email"))</f>
        <v/>
      </c>
      <c r="E288" s="17"/>
      <c r="F288" s="17"/>
      <c r="G288" s="20"/>
      <c r="H288" s="17"/>
      <c r="I288" s="21"/>
      <c r="J288" s="17"/>
      <c r="K288" s="17"/>
      <c r="L288" s="18" t="str">
        <f aca="true">IF(OR(I288="",J288&lt;&gt;"Unpaid"),"",TODAY()-I288)</f>
        <v/>
      </c>
      <c r="M288" s="17"/>
      <c r="N288" s="0" t="str">
        <f aca="false">IF(OR(C288="",C288="Call them"),"",SUBSTITUTE(SUBSTITUTE(SUBSTITUTE(SUBSTITUTE(SUBSTITUTE(SUBSTITUTE(SUBSTITUTE(SUBSTITUTE(SUBSTITUTE(INDEX(Templates!$C$2:$C$5,P288),"{contact}",IF(E288="","there",E288)),"{client}",B288),"{invoice}",A288),"{amount}",TEXT(G288,"#,##0.00")),"{currency}",H288),"{due_date}",TEXT(I288,"d mmm yyyy")),"{days_overdue}",MAX(0,L288)),"{sender}",Settings!$B$2),"{business}",Settings!$B$3))</f>
        <v/>
      </c>
      <c r="O288" s="0" t="str">
        <f aca="false">IF(OR(C288="",C288="Call them"),"",SUBSTITUTE(SUBSTITUTE(SUBSTITUTE(SUBSTITUTE(SUBSTITUTE(SUBSTITUTE(SUBSTITUTE(SUBSTITUTE(SUBSTITUTE(INDEX(Templates!$D$2:$D$5,P288),"{contact}",IF(E288="","there",E288)),"{client}",B288),"{invoice}",A288),"{amount}",TEXT(G288,"#,##0.00")),"{currency}",H288),"{due_date}",TEXT(I288,"d mmm yyyy")),"{days_overdue}",MAX(0,L288)),"{sender}",Settings!$B$2),"{business}",Settings!$B$3))</f>
        <v/>
      </c>
      <c r="P288" s="19" t="n">
        <f aca="false">IF(OR(A288="",J288&lt;&gt;"Unpaid",I288=""),0,IF(L288&gt;=Settings!$B$8,4,IF(L288&gt;=Settings!$B$7,3,IF(L288&gt;=0,2,IF(L288&gt;=-Settings!$B$6,1,0)))))</f>
        <v>0</v>
      </c>
    </row>
    <row r="289" customFormat="false" ht="15" hidden="false" customHeight="false" outlineLevel="0" collapsed="false">
      <c r="A289" s="17"/>
      <c r="B289" s="17"/>
      <c r="C289" s="13" t="str">
        <f aca="false">IF(P289=0,"",IF(P289&gt;IFERROR(MATCH(K289,Templates!$A$2:$A$5,0),0),INDEX(Templates!$A$2:$A$5,P289),IF(AND(P289=4,L289&gt;=Settings!$B$8+7),"Call them","")))</f>
        <v/>
      </c>
      <c r="D289" s="14" t="str">
        <f aca="false">IF(N289="","",HYPERLINK(IF(Settings!$B$4="Gmail","https://mail.google.com/mail/?"&amp;IF(Settings!$B$5="","","authuser="&amp;_xlfn.ENCODEURL(Settings!$B$5)&amp;"&amp;")&amp;"view=cm&amp;fs=1&amp;to="&amp;_xlfn.ENCODEURL(F289)&amp;"&amp;su="&amp;_xlfn.ENCODEURL(N289)&amp;"&amp;body="&amp;_xlfn.ENCODEURL(O289),"mailto:"&amp;F289&amp;"?subject="&amp;_xlfn.ENCODEURL(N289)&amp;"&amp;body="&amp;_xlfn.ENCODEURL(O289)),"Write email"))</f>
        <v/>
      </c>
      <c r="E289" s="17"/>
      <c r="F289" s="17"/>
      <c r="G289" s="20"/>
      <c r="H289" s="17"/>
      <c r="I289" s="21"/>
      <c r="J289" s="17"/>
      <c r="K289" s="17"/>
      <c r="L289" s="18" t="str">
        <f aca="true">IF(OR(I289="",J289&lt;&gt;"Unpaid"),"",TODAY()-I289)</f>
        <v/>
      </c>
      <c r="M289" s="17"/>
      <c r="N289" s="0" t="str">
        <f aca="false">IF(OR(C289="",C289="Call them"),"",SUBSTITUTE(SUBSTITUTE(SUBSTITUTE(SUBSTITUTE(SUBSTITUTE(SUBSTITUTE(SUBSTITUTE(SUBSTITUTE(SUBSTITUTE(INDEX(Templates!$C$2:$C$5,P289),"{contact}",IF(E289="","there",E289)),"{client}",B289),"{invoice}",A289),"{amount}",TEXT(G289,"#,##0.00")),"{currency}",H289),"{due_date}",TEXT(I289,"d mmm yyyy")),"{days_overdue}",MAX(0,L289)),"{sender}",Settings!$B$2),"{business}",Settings!$B$3))</f>
        <v/>
      </c>
      <c r="O289" s="0" t="str">
        <f aca="false">IF(OR(C289="",C289="Call them"),"",SUBSTITUTE(SUBSTITUTE(SUBSTITUTE(SUBSTITUTE(SUBSTITUTE(SUBSTITUTE(SUBSTITUTE(SUBSTITUTE(SUBSTITUTE(INDEX(Templates!$D$2:$D$5,P289),"{contact}",IF(E289="","there",E289)),"{client}",B289),"{invoice}",A289),"{amount}",TEXT(G289,"#,##0.00")),"{currency}",H289),"{due_date}",TEXT(I289,"d mmm yyyy")),"{days_overdue}",MAX(0,L289)),"{sender}",Settings!$B$2),"{business}",Settings!$B$3))</f>
        <v/>
      </c>
      <c r="P289" s="19" t="n">
        <f aca="false">IF(OR(A289="",J289&lt;&gt;"Unpaid",I289=""),0,IF(L289&gt;=Settings!$B$8,4,IF(L289&gt;=Settings!$B$7,3,IF(L289&gt;=0,2,IF(L289&gt;=-Settings!$B$6,1,0)))))</f>
        <v>0</v>
      </c>
    </row>
    <row r="290" customFormat="false" ht="15" hidden="false" customHeight="false" outlineLevel="0" collapsed="false">
      <c r="A290" s="17"/>
      <c r="B290" s="17"/>
      <c r="C290" s="13" t="str">
        <f aca="false">IF(P290=0,"",IF(P290&gt;IFERROR(MATCH(K290,Templates!$A$2:$A$5,0),0),INDEX(Templates!$A$2:$A$5,P290),IF(AND(P290=4,L290&gt;=Settings!$B$8+7),"Call them","")))</f>
        <v/>
      </c>
      <c r="D290" s="14" t="str">
        <f aca="false">IF(N290="","",HYPERLINK(IF(Settings!$B$4="Gmail","https://mail.google.com/mail/?"&amp;IF(Settings!$B$5="","","authuser="&amp;_xlfn.ENCODEURL(Settings!$B$5)&amp;"&amp;")&amp;"view=cm&amp;fs=1&amp;to="&amp;_xlfn.ENCODEURL(F290)&amp;"&amp;su="&amp;_xlfn.ENCODEURL(N290)&amp;"&amp;body="&amp;_xlfn.ENCODEURL(O290),"mailto:"&amp;F290&amp;"?subject="&amp;_xlfn.ENCODEURL(N290)&amp;"&amp;body="&amp;_xlfn.ENCODEURL(O290)),"Write email"))</f>
        <v/>
      </c>
      <c r="E290" s="17"/>
      <c r="F290" s="17"/>
      <c r="G290" s="20"/>
      <c r="H290" s="17"/>
      <c r="I290" s="21"/>
      <c r="J290" s="17"/>
      <c r="K290" s="17"/>
      <c r="L290" s="18" t="str">
        <f aca="true">IF(OR(I290="",J290&lt;&gt;"Unpaid"),"",TODAY()-I290)</f>
        <v/>
      </c>
      <c r="M290" s="17"/>
      <c r="N290" s="0" t="str">
        <f aca="false">IF(OR(C290="",C290="Call them"),"",SUBSTITUTE(SUBSTITUTE(SUBSTITUTE(SUBSTITUTE(SUBSTITUTE(SUBSTITUTE(SUBSTITUTE(SUBSTITUTE(SUBSTITUTE(INDEX(Templates!$C$2:$C$5,P290),"{contact}",IF(E290="","there",E290)),"{client}",B290),"{invoice}",A290),"{amount}",TEXT(G290,"#,##0.00")),"{currency}",H290),"{due_date}",TEXT(I290,"d mmm yyyy")),"{days_overdue}",MAX(0,L290)),"{sender}",Settings!$B$2),"{business}",Settings!$B$3))</f>
        <v/>
      </c>
      <c r="O290" s="0" t="str">
        <f aca="false">IF(OR(C290="",C290="Call them"),"",SUBSTITUTE(SUBSTITUTE(SUBSTITUTE(SUBSTITUTE(SUBSTITUTE(SUBSTITUTE(SUBSTITUTE(SUBSTITUTE(SUBSTITUTE(INDEX(Templates!$D$2:$D$5,P290),"{contact}",IF(E290="","there",E290)),"{client}",B290),"{invoice}",A290),"{amount}",TEXT(G290,"#,##0.00")),"{currency}",H290),"{due_date}",TEXT(I290,"d mmm yyyy")),"{days_overdue}",MAX(0,L290)),"{sender}",Settings!$B$2),"{business}",Settings!$B$3))</f>
        <v/>
      </c>
      <c r="P290" s="19" t="n">
        <f aca="false">IF(OR(A290="",J290&lt;&gt;"Unpaid",I290=""),0,IF(L290&gt;=Settings!$B$8,4,IF(L290&gt;=Settings!$B$7,3,IF(L290&gt;=0,2,IF(L290&gt;=-Settings!$B$6,1,0)))))</f>
        <v>0</v>
      </c>
    </row>
    <row r="291" customFormat="false" ht="15" hidden="false" customHeight="false" outlineLevel="0" collapsed="false">
      <c r="A291" s="17"/>
      <c r="B291" s="17"/>
      <c r="C291" s="13" t="str">
        <f aca="false">IF(P291=0,"",IF(P291&gt;IFERROR(MATCH(K291,Templates!$A$2:$A$5,0),0),INDEX(Templates!$A$2:$A$5,P291),IF(AND(P291=4,L291&gt;=Settings!$B$8+7),"Call them","")))</f>
        <v/>
      </c>
      <c r="D291" s="14" t="str">
        <f aca="false">IF(N291="","",HYPERLINK(IF(Settings!$B$4="Gmail","https://mail.google.com/mail/?"&amp;IF(Settings!$B$5="","","authuser="&amp;_xlfn.ENCODEURL(Settings!$B$5)&amp;"&amp;")&amp;"view=cm&amp;fs=1&amp;to="&amp;_xlfn.ENCODEURL(F291)&amp;"&amp;su="&amp;_xlfn.ENCODEURL(N291)&amp;"&amp;body="&amp;_xlfn.ENCODEURL(O291),"mailto:"&amp;F291&amp;"?subject="&amp;_xlfn.ENCODEURL(N291)&amp;"&amp;body="&amp;_xlfn.ENCODEURL(O291)),"Write email"))</f>
        <v/>
      </c>
      <c r="E291" s="17"/>
      <c r="F291" s="17"/>
      <c r="G291" s="20"/>
      <c r="H291" s="17"/>
      <c r="I291" s="21"/>
      <c r="J291" s="17"/>
      <c r="K291" s="17"/>
      <c r="L291" s="18" t="str">
        <f aca="true">IF(OR(I291="",J291&lt;&gt;"Unpaid"),"",TODAY()-I291)</f>
        <v/>
      </c>
      <c r="M291" s="17"/>
      <c r="N291" s="0" t="str">
        <f aca="false">IF(OR(C291="",C291="Call them"),"",SUBSTITUTE(SUBSTITUTE(SUBSTITUTE(SUBSTITUTE(SUBSTITUTE(SUBSTITUTE(SUBSTITUTE(SUBSTITUTE(SUBSTITUTE(INDEX(Templates!$C$2:$C$5,P291),"{contact}",IF(E291="","there",E291)),"{client}",B291),"{invoice}",A291),"{amount}",TEXT(G291,"#,##0.00")),"{currency}",H291),"{due_date}",TEXT(I291,"d mmm yyyy")),"{days_overdue}",MAX(0,L291)),"{sender}",Settings!$B$2),"{business}",Settings!$B$3))</f>
        <v/>
      </c>
      <c r="O291" s="0" t="str">
        <f aca="false">IF(OR(C291="",C291="Call them"),"",SUBSTITUTE(SUBSTITUTE(SUBSTITUTE(SUBSTITUTE(SUBSTITUTE(SUBSTITUTE(SUBSTITUTE(SUBSTITUTE(SUBSTITUTE(INDEX(Templates!$D$2:$D$5,P291),"{contact}",IF(E291="","there",E291)),"{client}",B291),"{invoice}",A291),"{amount}",TEXT(G291,"#,##0.00")),"{currency}",H291),"{due_date}",TEXT(I291,"d mmm yyyy")),"{days_overdue}",MAX(0,L291)),"{sender}",Settings!$B$2),"{business}",Settings!$B$3))</f>
        <v/>
      </c>
      <c r="P291" s="19" t="n">
        <f aca="false">IF(OR(A291="",J291&lt;&gt;"Unpaid",I291=""),0,IF(L291&gt;=Settings!$B$8,4,IF(L291&gt;=Settings!$B$7,3,IF(L291&gt;=0,2,IF(L291&gt;=-Settings!$B$6,1,0)))))</f>
        <v>0</v>
      </c>
    </row>
    <row r="292" customFormat="false" ht="15" hidden="false" customHeight="false" outlineLevel="0" collapsed="false">
      <c r="A292" s="17"/>
      <c r="B292" s="17"/>
      <c r="C292" s="13" t="str">
        <f aca="false">IF(P292=0,"",IF(P292&gt;IFERROR(MATCH(K292,Templates!$A$2:$A$5,0),0),INDEX(Templates!$A$2:$A$5,P292),IF(AND(P292=4,L292&gt;=Settings!$B$8+7),"Call them","")))</f>
        <v/>
      </c>
      <c r="D292" s="14" t="str">
        <f aca="false">IF(N292="","",HYPERLINK(IF(Settings!$B$4="Gmail","https://mail.google.com/mail/?"&amp;IF(Settings!$B$5="","","authuser="&amp;_xlfn.ENCODEURL(Settings!$B$5)&amp;"&amp;")&amp;"view=cm&amp;fs=1&amp;to="&amp;_xlfn.ENCODEURL(F292)&amp;"&amp;su="&amp;_xlfn.ENCODEURL(N292)&amp;"&amp;body="&amp;_xlfn.ENCODEURL(O292),"mailto:"&amp;F292&amp;"?subject="&amp;_xlfn.ENCODEURL(N292)&amp;"&amp;body="&amp;_xlfn.ENCODEURL(O292)),"Write email"))</f>
        <v/>
      </c>
      <c r="E292" s="17"/>
      <c r="F292" s="17"/>
      <c r="G292" s="20"/>
      <c r="H292" s="17"/>
      <c r="I292" s="21"/>
      <c r="J292" s="17"/>
      <c r="K292" s="17"/>
      <c r="L292" s="18" t="str">
        <f aca="true">IF(OR(I292="",J292&lt;&gt;"Unpaid"),"",TODAY()-I292)</f>
        <v/>
      </c>
      <c r="M292" s="17"/>
      <c r="N292" s="0" t="str">
        <f aca="false">IF(OR(C292="",C292="Call them"),"",SUBSTITUTE(SUBSTITUTE(SUBSTITUTE(SUBSTITUTE(SUBSTITUTE(SUBSTITUTE(SUBSTITUTE(SUBSTITUTE(SUBSTITUTE(INDEX(Templates!$C$2:$C$5,P292),"{contact}",IF(E292="","there",E292)),"{client}",B292),"{invoice}",A292),"{amount}",TEXT(G292,"#,##0.00")),"{currency}",H292),"{due_date}",TEXT(I292,"d mmm yyyy")),"{days_overdue}",MAX(0,L292)),"{sender}",Settings!$B$2),"{business}",Settings!$B$3))</f>
        <v/>
      </c>
      <c r="O292" s="0" t="str">
        <f aca="false">IF(OR(C292="",C292="Call them"),"",SUBSTITUTE(SUBSTITUTE(SUBSTITUTE(SUBSTITUTE(SUBSTITUTE(SUBSTITUTE(SUBSTITUTE(SUBSTITUTE(SUBSTITUTE(INDEX(Templates!$D$2:$D$5,P292),"{contact}",IF(E292="","there",E292)),"{client}",B292),"{invoice}",A292),"{amount}",TEXT(G292,"#,##0.00")),"{currency}",H292),"{due_date}",TEXT(I292,"d mmm yyyy")),"{days_overdue}",MAX(0,L292)),"{sender}",Settings!$B$2),"{business}",Settings!$B$3))</f>
        <v/>
      </c>
      <c r="P292" s="19" t="n">
        <f aca="false">IF(OR(A292="",J292&lt;&gt;"Unpaid",I292=""),0,IF(L292&gt;=Settings!$B$8,4,IF(L292&gt;=Settings!$B$7,3,IF(L292&gt;=0,2,IF(L292&gt;=-Settings!$B$6,1,0)))))</f>
        <v>0</v>
      </c>
    </row>
    <row r="293" customFormat="false" ht="15" hidden="false" customHeight="false" outlineLevel="0" collapsed="false">
      <c r="A293" s="17"/>
      <c r="B293" s="17"/>
      <c r="C293" s="13" t="str">
        <f aca="false">IF(P293=0,"",IF(P293&gt;IFERROR(MATCH(K293,Templates!$A$2:$A$5,0),0),INDEX(Templates!$A$2:$A$5,P293),IF(AND(P293=4,L293&gt;=Settings!$B$8+7),"Call them","")))</f>
        <v/>
      </c>
      <c r="D293" s="14" t="str">
        <f aca="false">IF(N293="","",HYPERLINK(IF(Settings!$B$4="Gmail","https://mail.google.com/mail/?"&amp;IF(Settings!$B$5="","","authuser="&amp;_xlfn.ENCODEURL(Settings!$B$5)&amp;"&amp;")&amp;"view=cm&amp;fs=1&amp;to="&amp;_xlfn.ENCODEURL(F293)&amp;"&amp;su="&amp;_xlfn.ENCODEURL(N293)&amp;"&amp;body="&amp;_xlfn.ENCODEURL(O293),"mailto:"&amp;F293&amp;"?subject="&amp;_xlfn.ENCODEURL(N293)&amp;"&amp;body="&amp;_xlfn.ENCODEURL(O293)),"Write email"))</f>
        <v/>
      </c>
      <c r="E293" s="17"/>
      <c r="F293" s="17"/>
      <c r="G293" s="20"/>
      <c r="H293" s="17"/>
      <c r="I293" s="21"/>
      <c r="J293" s="17"/>
      <c r="K293" s="17"/>
      <c r="L293" s="18" t="str">
        <f aca="true">IF(OR(I293="",J293&lt;&gt;"Unpaid"),"",TODAY()-I293)</f>
        <v/>
      </c>
      <c r="M293" s="17"/>
      <c r="N293" s="0" t="str">
        <f aca="false">IF(OR(C293="",C293="Call them"),"",SUBSTITUTE(SUBSTITUTE(SUBSTITUTE(SUBSTITUTE(SUBSTITUTE(SUBSTITUTE(SUBSTITUTE(SUBSTITUTE(SUBSTITUTE(INDEX(Templates!$C$2:$C$5,P293),"{contact}",IF(E293="","there",E293)),"{client}",B293),"{invoice}",A293),"{amount}",TEXT(G293,"#,##0.00")),"{currency}",H293),"{due_date}",TEXT(I293,"d mmm yyyy")),"{days_overdue}",MAX(0,L293)),"{sender}",Settings!$B$2),"{business}",Settings!$B$3))</f>
        <v/>
      </c>
      <c r="O293" s="0" t="str">
        <f aca="false">IF(OR(C293="",C293="Call them"),"",SUBSTITUTE(SUBSTITUTE(SUBSTITUTE(SUBSTITUTE(SUBSTITUTE(SUBSTITUTE(SUBSTITUTE(SUBSTITUTE(SUBSTITUTE(INDEX(Templates!$D$2:$D$5,P293),"{contact}",IF(E293="","there",E293)),"{client}",B293),"{invoice}",A293),"{amount}",TEXT(G293,"#,##0.00")),"{currency}",H293),"{due_date}",TEXT(I293,"d mmm yyyy")),"{days_overdue}",MAX(0,L293)),"{sender}",Settings!$B$2),"{business}",Settings!$B$3))</f>
        <v/>
      </c>
      <c r="P293" s="19" t="n">
        <f aca="false">IF(OR(A293="",J293&lt;&gt;"Unpaid",I293=""),0,IF(L293&gt;=Settings!$B$8,4,IF(L293&gt;=Settings!$B$7,3,IF(L293&gt;=0,2,IF(L293&gt;=-Settings!$B$6,1,0)))))</f>
        <v>0</v>
      </c>
    </row>
    <row r="294" customFormat="false" ht="15" hidden="false" customHeight="false" outlineLevel="0" collapsed="false">
      <c r="A294" s="17"/>
      <c r="B294" s="17"/>
      <c r="C294" s="13" t="str">
        <f aca="false">IF(P294=0,"",IF(P294&gt;IFERROR(MATCH(K294,Templates!$A$2:$A$5,0),0),INDEX(Templates!$A$2:$A$5,P294),IF(AND(P294=4,L294&gt;=Settings!$B$8+7),"Call them","")))</f>
        <v/>
      </c>
      <c r="D294" s="14" t="str">
        <f aca="false">IF(N294="","",HYPERLINK(IF(Settings!$B$4="Gmail","https://mail.google.com/mail/?"&amp;IF(Settings!$B$5="","","authuser="&amp;_xlfn.ENCODEURL(Settings!$B$5)&amp;"&amp;")&amp;"view=cm&amp;fs=1&amp;to="&amp;_xlfn.ENCODEURL(F294)&amp;"&amp;su="&amp;_xlfn.ENCODEURL(N294)&amp;"&amp;body="&amp;_xlfn.ENCODEURL(O294),"mailto:"&amp;F294&amp;"?subject="&amp;_xlfn.ENCODEURL(N294)&amp;"&amp;body="&amp;_xlfn.ENCODEURL(O294)),"Write email"))</f>
        <v/>
      </c>
      <c r="E294" s="17"/>
      <c r="F294" s="17"/>
      <c r="G294" s="20"/>
      <c r="H294" s="17"/>
      <c r="I294" s="21"/>
      <c r="J294" s="17"/>
      <c r="K294" s="17"/>
      <c r="L294" s="18" t="str">
        <f aca="true">IF(OR(I294="",J294&lt;&gt;"Unpaid"),"",TODAY()-I294)</f>
        <v/>
      </c>
      <c r="M294" s="17"/>
      <c r="N294" s="0" t="str">
        <f aca="false">IF(OR(C294="",C294="Call them"),"",SUBSTITUTE(SUBSTITUTE(SUBSTITUTE(SUBSTITUTE(SUBSTITUTE(SUBSTITUTE(SUBSTITUTE(SUBSTITUTE(SUBSTITUTE(INDEX(Templates!$C$2:$C$5,P294),"{contact}",IF(E294="","there",E294)),"{client}",B294),"{invoice}",A294),"{amount}",TEXT(G294,"#,##0.00")),"{currency}",H294),"{due_date}",TEXT(I294,"d mmm yyyy")),"{days_overdue}",MAX(0,L294)),"{sender}",Settings!$B$2),"{business}",Settings!$B$3))</f>
        <v/>
      </c>
      <c r="O294" s="0" t="str">
        <f aca="false">IF(OR(C294="",C294="Call them"),"",SUBSTITUTE(SUBSTITUTE(SUBSTITUTE(SUBSTITUTE(SUBSTITUTE(SUBSTITUTE(SUBSTITUTE(SUBSTITUTE(SUBSTITUTE(INDEX(Templates!$D$2:$D$5,P294),"{contact}",IF(E294="","there",E294)),"{client}",B294),"{invoice}",A294),"{amount}",TEXT(G294,"#,##0.00")),"{currency}",H294),"{due_date}",TEXT(I294,"d mmm yyyy")),"{days_overdue}",MAX(0,L294)),"{sender}",Settings!$B$2),"{business}",Settings!$B$3))</f>
        <v/>
      </c>
      <c r="P294" s="19" t="n">
        <f aca="false">IF(OR(A294="",J294&lt;&gt;"Unpaid",I294=""),0,IF(L294&gt;=Settings!$B$8,4,IF(L294&gt;=Settings!$B$7,3,IF(L294&gt;=0,2,IF(L294&gt;=-Settings!$B$6,1,0)))))</f>
        <v>0</v>
      </c>
    </row>
    <row r="295" customFormat="false" ht="15" hidden="false" customHeight="false" outlineLevel="0" collapsed="false">
      <c r="A295" s="17"/>
      <c r="B295" s="17"/>
      <c r="C295" s="13" t="str">
        <f aca="false">IF(P295=0,"",IF(P295&gt;IFERROR(MATCH(K295,Templates!$A$2:$A$5,0),0),INDEX(Templates!$A$2:$A$5,P295),IF(AND(P295=4,L295&gt;=Settings!$B$8+7),"Call them","")))</f>
        <v/>
      </c>
      <c r="D295" s="14" t="str">
        <f aca="false">IF(N295="","",HYPERLINK(IF(Settings!$B$4="Gmail","https://mail.google.com/mail/?"&amp;IF(Settings!$B$5="","","authuser="&amp;_xlfn.ENCODEURL(Settings!$B$5)&amp;"&amp;")&amp;"view=cm&amp;fs=1&amp;to="&amp;_xlfn.ENCODEURL(F295)&amp;"&amp;su="&amp;_xlfn.ENCODEURL(N295)&amp;"&amp;body="&amp;_xlfn.ENCODEURL(O295),"mailto:"&amp;F295&amp;"?subject="&amp;_xlfn.ENCODEURL(N295)&amp;"&amp;body="&amp;_xlfn.ENCODEURL(O295)),"Write email"))</f>
        <v/>
      </c>
      <c r="E295" s="17"/>
      <c r="F295" s="17"/>
      <c r="G295" s="20"/>
      <c r="H295" s="17"/>
      <c r="I295" s="21"/>
      <c r="J295" s="17"/>
      <c r="K295" s="17"/>
      <c r="L295" s="18" t="str">
        <f aca="true">IF(OR(I295="",J295&lt;&gt;"Unpaid"),"",TODAY()-I295)</f>
        <v/>
      </c>
      <c r="M295" s="17"/>
      <c r="N295" s="0" t="str">
        <f aca="false">IF(OR(C295="",C295="Call them"),"",SUBSTITUTE(SUBSTITUTE(SUBSTITUTE(SUBSTITUTE(SUBSTITUTE(SUBSTITUTE(SUBSTITUTE(SUBSTITUTE(SUBSTITUTE(INDEX(Templates!$C$2:$C$5,P295),"{contact}",IF(E295="","there",E295)),"{client}",B295),"{invoice}",A295),"{amount}",TEXT(G295,"#,##0.00")),"{currency}",H295),"{due_date}",TEXT(I295,"d mmm yyyy")),"{days_overdue}",MAX(0,L295)),"{sender}",Settings!$B$2),"{business}",Settings!$B$3))</f>
        <v/>
      </c>
      <c r="O295" s="0" t="str">
        <f aca="false">IF(OR(C295="",C295="Call them"),"",SUBSTITUTE(SUBSTITUTE(SUBSTITUTE(SUBSTITUTE(SUBSTITUTE(SUBSTITUTE(SUBSTITUTE(SUBSTITUTE(SUBSTITUTE(INDEX(Templates!$D$2:$D$5,P295),"{contact}",IF(E295="","there",E295)),"{client}",B295),"{invoice}",A295),"{amount}",TEXT(G295,"#,##0.00")),"{currency}",H295),"{due_date}",TEXT(I295,"d mmm yyyy")),"{days_overdue}",MAX(0,L295)),"{sender}",Settings!$B$2),"{business}",Settings!$B$3))</f>
        <v/>
      </c>
      <c r="P295" s="19" t="n">
        <f aca="false">IF(OR(A295="",J295&lt;&gt;"Unpaid",I295=""),0,IF(L295&gt;=Settings!$B$8,4,IF(L295&gt;=Settings!$B$7,3,IF(L295&gt;=0,2,IF(L295&gt;=-Settings!$B$6,1,0)))))</f>
        <v>0</v>
      </c>
    </row>
    <row r="296" customFormat="false" ht="15" hidden="false" customHeight="false" outlineLevel="0" collapsed="false">
      <c r="A296" s="17"/>
      <c r="B296" s="17"/>
      <c r="C296" s="13" t="str">
        <f aca="false">IF(P296=0,"",IF(P296&gt;IFERROR(MATCH(K296,Templates!$A$2:$A$5,0),0),INDEX(Templates!$A$2:$A$5,P296),IF(AND(P296=4,L296&gt;=Settings!$B$8+7),"Call them","")))</f>
        <v/>
      </c>
      <c r="D296" s="14" t="str">
        <f aca="false">IF(N296="","",HYPERLINK(IF(Settings!$B$4="Gmail","https://mail.google.com/mail/?"&amp;IF(Settings!$B$5="","","authuser="&amp;_xlfn.ENCODEURL(Settings!$B$5)&amp;"&amp;")&amp;"view=cm&amp;fs=1&amp;to="&amp;_xlfn.ENCODEURL(F296)&amp;"&amp;su="&amp;_xlfn.ENCODEURL(N296)&amp;"&amp;body="&amp;_xlfn.ENCODEURL(O296),"mailto:"&amp;F296&amp;"?subject="&amp;_xlfn.ENCODEURL(N296)&amp;"&amp;body="&amp;_xlfn.ENCODEURL(O296)),"Write email"))</f>
        <v/>
      </c>
      <c r="E296" s="17"/>
      <c r="F296" s="17"/>
      <c r="G296" s="20"/>
      <c r="H296" s="17"/>
      <c r="I296" s="21"/>
      <c r="J296" s="17"/>
      <c r="K296" s="17"/>
      <c r="L296" s="18" t="str">
        <f aca="true">IF(OR(I296="",J296&lt;&gt;"Unpaid"),"",TODAY()-I296)</f>
        <v/>
      </c>
      <c r="M296" s="17"/>
      <c r="N296" s="0" t="str">
        <f aca="false">IF(OR(C296="",C296="Call them"),"",SUBSTITUTE(SUBSTITUTE(SUBSTITUTE(SUBSTITUTE(SUBSTITUTE(SUBSTITUTE(SUBSTITUTE(SUBSTITUTE(SUBSTITUTE(INDEX(Templates!$C$2:$C$5,P296),"{contact}",IF(E296="","there",E296)),"{client}",B296),"{invoice}",A296),"{amount}",TEXT(G296,"#,##0.00")),"{currency}",H296),"{due_date}",TEXT(I296,"d mmm yyyy")),"{days_overdue}",MAX(0,L296)),"{sender}",Settings!$B$2),"{business}",Settings!$B$3))</f>
        <v/>
      </c>
      <c r="O296" s="0" t="str">
        <f aca="false">IF(OR(C296="",C296="Call them"),"",SUBSTITUTE(SUBSTITUTE(SUBSTITUTE(SUBSTITUTE(SUBSTITUTE(SUBSTITUTE(SUBSTITUTE(SUBSTITUTE(SUBSTITUTE(INDEX(Templates!$D$2:$D$5,P296),"{contact}",IF(E296="","there",E296)),"{client}",B296),"{invoice}",A296),"{amount}",TEXT(G296,"#,##0.00")),"{currency}",H296),"{due_date}",TEXT(I296,"d mmm yyyy")),"{days_overdue}",MAX(0,L296)),"{sender}",Settings!$B$2),"{business}",Settings!$B$3))</f>
        <v/>
      </c>
      <c r="P296" s="19" t="n">
        <f aca="false">IF(OR(A296="",J296&lt;&gt;"Unpaid",I296=""),0,IF(L296&gt;=Settings!$B$8,4,IF(L296&gt;=Settings!$B$7,3,IF(L296&gt;=0,2,IF(L296&gt;=-Settings!$B$6,1,0)))))</f>
        <v>0</v>
      </c>
    </row>
    <row r="297" customFormat="false" ht="15" hidden="false" customHeight="false" outlineLevel="0" collapsed="false">
      <c r="A297" s="17"/>
      <c r="B297" s="17"/>
      <c r="C297" s="13" t="str">
        <f aca="false">IF(P297=0,"",IF(P297&gt;IFERROR(MATCH(K297,Templates!$A$2:$A$5,0),0),INDEX(Templates!$A$2:$A$5,P297),IF(AND(P297=4,L297&gt;=Settings!$B$8+7),"Call them","")))</f>
        <v/>
      </c>
      <c r="D297" s="14" t="str">
        <f aca="false">IF(N297="","",HYPERLINK(IF(Settings!$B$4="Gmail","https://mail.google.com/mail/?"&amp;IF(Settings!$B$5="","","authuser="&amp;_xlfn.ENCODEURL(Settings!$B$5)&amp;"&amp;")&amp;"view=cm&amp;fs=1&amp;to="&amp;_xlfn.ENCODEURL(F297)&amp;"&amp;su="&amp;_xlfn.ENCODEURL(N297)&amp;"&amp;body="&amp;_xlfn.ENCODEURL(O297),"mailto:"&amp;F297&amp;"?subject="&amp;_xlfn.ENCODEURL(N297)&amp;"&amp;body="&amp;_xlfn.ENCODEURL(O297)),"Write email"))</f>
        <v/>
      </c>
      <c r="E297" s="17"/>
      <c r="F297" s="17"/>
      <c r="G297" s="20"/>
      <c r="H297" s="17"/>
      <c r="I297" s="21"/>
      <c r="J297" s="17"/>
      <c r="K297" s="17"/>
      <c r="L297" s="18" t="str">
        <f aca="true">IF(OR(I297="",J297&lt;&gt;"Unpaid"),"",TODAY()-I297)</f>
        <v/>
      </c>
      <c r="M297" s="17"/>
      <c r="N297" s="0" t="str">
        <f aca="false">IF(OR(C297="",C297="Call them"),"",SUBSTITUTE(SUBSTITUTE(SUBSTITUTE(SUBSTITUTE(SUBSTITUTE(SUBSTITUTE(SUBSTITUTE(SUBSTITUTE(SUBSTITUTE(INDEX(Templates!$C$2:$C$5,P297),"{contact}",IF(E297="","there",E297)),"{client}",B297),"{invoice}",A297),"{amount}",TEXT(G297,"#,##0.00")),"{currency}",H297),"{due_date}",TEXT(I297,"d mmm yyyy")),"{days_overdue}",MAX(0,L297)),"{sender}",Settings!$B$2),"{business}",Settings!$B$3))</f>
        <v/>
      </c>
      <c r="O297" s="0" t="str">
        <f aca="false">IF(OR(C297="",C297="Call them"),"",SUBSTITUTE(SUBSTITUTE(SUBSTITUTE(SUBSTITUTE(SUBSTITUTE(SUBSTITUTE(SUBSTITUTE(SUBSTITUTE(SUBSTITUTE(INDEX(Templates!$D$2:$D$5,P297),"{contact}",IF(E297="","there",E297)),"{client}",B297),"{invoice}",A297),"{amount}",TEXT(G297,"#,##0.00")),"{currency}",H297),"{due_date}",TEXT(I297,"d mmm yyyy")),"{days_overdue}",MAX(0,L297)),"{sender}",Settings!$B$2),"{business}",Settings!$B$3))</f>
        <v/>
      </c>
      <c r="P297" s="19" t="n">
        <f aca="false">IF(OR(A297="",J297&lt;&gt;"Unpaid",I297=""),0,IF(L297&gt;=Settings!$B$8,4,IF(L297&gt;=Settings!$B$7,3,IF(L297&gt;=0,2,IF(L297&gt;=-Settings!$B$6,1,0)))))</f>
        <v>0</v>
      </c>
    </row>
    <row r="298" customFormat="false" ht="15" hidden="false" customHeight="false" outlineLevel="0" collapsed="false">
      <c r="A298" s="17"/>
      <c r="B298" s="17"/>
      <c r="C298" s="13" t="str">
        <f aca="false">IF(P298=0,"",IF(P298&gt;IFERROR(MATCH(K298,Templates!$A$2:$A$5,0),0),INDEX(Templates!$A$2:$A$5,P298),IF(AND(P298=4,L298&gt;=Settings!$B$8+7),"Call them","")))</f>
        <v/>
      </c>
      <c r="D298" s="14" t="str">
        <f aca="false">IF(N298="","",HYPERLINK(IF(Settings!$B$4="Gmail","https://mail.google.com/mail/?"&amp;IF(Settings!$B$5="","","authuser="&amp;_xlfn.ENCODEURL(Settings!$B$5)&amp;"&amp;")&amp;"view=cm&amp;fs=1&amp;to="&amp;_xlfn.ENCODEURL(F298)&amp;"&amp;su="&amp;_xlfn.ENCODEURL(N298)&amp;"&amp;body="&amp;_xlfn.ENCODEURL(O298),"mailto:"&amp;F298&amp;"?subject="&amp;_xlfn.ENCODEURL(N298)&amp;"&amp;body="&amp;_xlfn.ENCODEURL(O298)),"Write email"))</f>
        <v/>
      </c>
      <c r="E298" s="17"/>
      <c r="F298" s="17"/>
      <c r="G298" s="20"/>
      <c r="H298" s="17"/>
      <c r="I298" s="21"/>
      <c r="J298" s="17"/>
      <c r="K298" s="17"/>
      <c r="L298" s="18" t="str">
        <f aca="true">IF(OR(I298="",J298&lt;&gt;"Unpaid"),"",TODAY()-I298)</f>
        <v/>
      </c>
      <c r="M298" s="17"/>
      <c r="N298" s="0" t="str">
        <f aca="false">IF(OR(C298="",C298="Call them"),"",SUBSTITUTE(SUBSTITUTE(SUBSTITUTE(SUBSTITUTE(SUBSTITUTE(SUBSTITUTE(SUBSTITUTE(SUBSTITUTE(SUBSTITUTE(INDEX(Templates!$C$2:$C$5,P298),"{contact}",IF(E298="","there",E298)),"{client}",B298),"{invoice}",A298),"{amount}",TEXT(G298,"#,##0.00")),"{currency}",H298),"{due_date}",TEXT(I298,"d mmm yyyy")),"{days_overdue}",MAX(0,L298)),"{sender}",Settings!$B$2),"{business}",Settings!$B$3))</f>
        <v/>
      </c>
      <c r="O298" s="0" t="str">
        <f aca="false">IF(OR(C298="",C298="Call them"),"",SUBSTITUTE(SUBSTITUTE(SUBSTITUTE(SUBSTITUTE(SUBSTITUTE(SUBSTITUTE(SUBSTITUTE(SUBSTITUTE(SUBSTITUTE(INDEX(Templates!$D$2:$D$5,P298),"{contact}",IF(E298="","there",E298)),"{client}",B298),"{invoice}",A298),"{amount}",TEXT(G298,"#,##0.00")),"{currency}",H298),"{due_date}",TEXT(I298,"d mmm yyyy")),"{days_overdue}",MAX(0,L298)),"{sender}",Settings!$B$2),"{business}",Settings!$B$3))</f>
        <v/>
      </c>
      <c r="P298" s="19" t="n">
        <f aca="false">IF(OR(A298="",J298&lt;&gt;"Unpaid",I298=""),0,IF(L298&gt;=Settings!$B$8,4,IF(L298&gt;=Settings!$B$7,3,IF(L298&gt;=0,2,IF(L298&gt;=-Settings!$B$6,1,0)))))</f>
        <v>0</v>
      </c>
    </row>
    <row r="299" customFormat="false" ht="15" hidden="false" customHeight="false" outlineLevel="0" collapsed="false">
      <c r="A299" s="17"/>
      <c r="B299" s="17"/>
      <c r="C299" s="13" t="str">
        <f aca="false">IF(P299=0,"",IF(P299&gt;IFERROR(MATCH(K299,Templates!$A$2:$A$5,0),0),INDEX(Templates!$A$2:$A$5,P299),IF(AND(P299=4,L299&gt;=Settings!$B$8+7),"Call them","")))</f>
        <v/>
      </c>
      <c r="D299" s="14" t="str">
        <f aca="false">IF(N299="","",HYPERLINK(IF(Settings!$B$4="Gmail","https://mail.google.com/mail/?"&amp;IF(Settings!$B$5="","","authuser="&amp;_xlfn.ENCODEURL(Settings!$B$5)&amp;"&amp;")&amp;"view=cm&amp;fs=1&amp;to="&amp;_xlfn.ENCODEURL(F299)&amp;"&amp;su="&amp;_xlfn.ENCODEURL(N299)&amp;"&amp;body="&amp;_xlfn.ENCODEURL(O299),"mailto:"&amp;F299&amp;"?subject="&amp;_xlfn.ENCODEURL(N299)&amp;"&amp;body="&amp;_xlfn.ENCODEURL(O299)),"Write email"))</f>
        <v/>
      </c>
      <c r="E299" s="17"/>
      <c r="F299" s="17"/>
      <c r="G299" s="20"/>
      <c r="H299" s="17"/>
      <c r="I299" s="21"/>
      <c r="J299" s="17"/>
      <c r="K299" s="17"/>
      <c r="L299" s="18" t="str">
        <f aca="true">IF(OR(I299="",J299&lt;&gt;"Unpaid"),"",TODAY()-I299)</f>
        <v/>
      </c>
      <c r="M299" s="17"/>
      <c r="N299" s="0" t="str">
        <f aca="false">IF(OR(C299="",C299="Call them"),"",SUBSTITUTE(SUBSTITUTE(SUBSTITUTE(SUBSTITUTE(SUBSTITUTE(SUBSTITUTE(SUBSTITUTE(SUBSTITUTE(SUBSTITUTE(INDEX(Templates!$C$2:$C$5,P299),"{contact}",IF(E299="","there",E299)),"{client}",B299),"{invoice}",A299),"{amount}",TEXT(G299,"#,##0.00")),"{currency}",H299),"{due_date}",TEXT(I299,"d mmm yyyy")),"{days_overdue}",MAX(0,L299)),"{sender}",Settings!$B$2),"{business}",Settings!$B$3))</f>
        <v/>
      </c>
      <c r="O299" s="0" t="str">
        <f aca="false">IF(OR(C299="",C299="Call them"),"",SUBSTITUTE(SUBSTITUTE(SUBSTITUTE(SUBSTITUTE(SUBSTITUTE(SUBSTITUTE(SUBSTITUTE(SUBSTITUTE(SUBSTITUTE(INDEX(Templates!$D$2:$D$5,P299),"{contact}",IF(E299="","there",E299)),"{client}",B299),"{invoice}",A299),"{amount}",TEXT(G299,"#,##0.00")),"{currency}",H299),"{due_date}",TEXT(I299,"d mmm yyyy")),"{days_overdue}",MAX(0,L299)),"{sender}",Settings!$B$2),"{business}",Settings!$B$3))</f>
        <v/>
      </c>
      <c r="P299" s="19" t="n">
        <f aca="false">IF(OR(A299="",J299&lt;&gt;"Unpaid",I299=""),0,IF(L299&gt;=Settings!$B$8,4,IF(L299&gt;=Settings!$B$7,3,IF(L299&gt;=0,2,IF(L299&gt;=-Settings!$B$6,1,0)))))</f>
        <v>0</v>
      </c>
    </row>
    <row r="300" customFormat="false" ht="15" hidden="false" customHeight="false" outlineLevel="0" collapsed="false">
      <c r="A300" s="17"/>
      <c r="B300" s="17"/>
      <c r="C300" s="13" t="str">
        <f aca="false">IF(P300=0,"",IF(P300&gt;IFERROR(MATCH(K300,Templates!$A$2:$A$5,0),0),INDEX(Templates!$A$2:$A$5,P300),IF(AND(P300=4,L300&gt;=Settings!$B$8+7),"Call them","")))</f>
        <v/>
      </c>
      <c r="D300" s="14" t="str">
        <f aca="false">IF(N300="","",HYPERLINK(IF(Settings!$B$4="Gmail","https://mail.google.com/mail/?"&amp;IF(Settings!$B$5="","","authuser="&amp;_xlfn.ENCODEURL(Settings!$B$5)&amp;"&amp;")&amp;"view=cm&amp;fs=1&amp;to="&amp;_xlfn.ENCODEURL(F300)&amp;"&amp;su="&amp;_xlfn.ENCODEURL(N300)&amp;"&amp;body="&amp;_xlfn.ENCODEURL(O300),"mailto:"&amp;F300&amp;"?subject="&amp;_xlfn.ENCODEURL(N300)&amp;"&amp;body="&amp;_xlfn.ENCODEURL(O300)),"Write email"))</f>
        <v/>
      </c>
      <c r="E300" s="17"/>
      <c r="F300" s="17"/>
      <c r="G300" s="20"/>
      <c r="H300" s="17"/>
      <c r="I300" s="21"/>
      <c r="J300" s="17"/>
      <c r="K300" s="17"/>
      <c r="L300" s="18" t="str">
        <f aca="true">IF(OR(I300="",J300&lt;&gt;"Unpaid"),"",TODAY()-I300)</f>
        <v/>
      </c>
      <c r="M300" s="17"/>
      <c r="N300" s="0" t="str">
        <f aca="false">IF(OR(C300="",C300="Call them"),"",SUBSTITUTE(SUBSTITUTE(SUBSTITUTE(SUBSTITUTE(SUBSTITUTE(SUBSTITUTE(SUBSTITUTE(SUBSTITUTE(SUBSTITUTE(INDEX(Templates!$C$2:$C$5,P300),"{contact}",IF(E300="","there",E300)),"{client}",B300),"{invoice}",A300),"{amount}",TEXT(G300,"#,##0.00")),"{currency}",H300),"{due_date}",TEXT(I300,"d mmm yyyy")),"{days_overdue}",MAX(0,L300)),"{sender}",Settings!$B$2),"{business}",Settings!$B$3))</f>
        <v/>
      </c>
      <c r="O300" s="0" t="str">
        <f aca="false">IF(OR(C300="",C300="Call them"),"",SUBSTITUTE(SUBSTITUTE(SUBSTITUTE(SUBSTITUTE(SUBSTITUTE(SUBSTITUTE(SUBSTITUTE(SUBSTITUTE(SUBSTITUTE(INDEX(Templates!$D$2:$D$5,P300),"{contact}",IF(E300="","there",E300)),"{client}",B300),"{invoice}",A300),"{amount}",TEXT(G300,"#,##0.00")),"{currency}",H300),"{due_date}",TEXT(I300,"d mmm yyyy")),"{days_overdue}",MAX(0,L300)),"{sender}",Settings!$B$2),"{business}",Settings!$B$3))</f>
        <v/>
      </c>
      <c r="P300" s="19" t="n">
        <f aca="false">IF(OR(A300="",J300&lt;&gt;"Unpaid",I300=""),0,IF(L300&gt;=Settings!$B$8,4,IF(L300&gt;=Settings!$B$7,3,IF(L300&gt;=0,2,IF(L300&gt;=-Settings!$B$6,1,0)))))</f>
        <v>0</v>
      </c>
    </row>
    <row r="301" customFormat="false" ht="15" hidden="false" customHeight="false" outlineLevel="0" collapsed="false">
      <c r="A301" s="17"/>
      <c r="B301" s="17"/>
      <c r="C301" s="13" t="str">
        <f aca="false">IF(P301=0,"",IF(P301&gt;IFERROR(MATCH(K301,Templates!$A$2:$A$5,0),0),INDEX(Templates!$A$2:$A$5,P301),IF(AND(P301=4,L301&gt;=Settings!$B$8+7),"Call them","")))</f>
        <v/>
      </c>
      <c r="D301" s="14" t="str">
        <f aca="false">IF(N301="","",HYPERLINK(IF(Settings!$B$4="Gmail","https://mail.google.com/mail/?"&amp;IF(Settings!$B$5="","","authuser="&amp;_xlfn.ENCODEURL(Settings!$B$5)&amp;"&amp;")&amp;"view=cm&amp;fs=1&amp;to="&amp;_xlfn.ENCODEURL(F301)&amp;"&amp;su="&amp;_xlfn.ENCODEURL(N301)&amp;"&amp;body="&amp;_xlfn.ENCODEURL(O301),"mailto:"&amp;F301&amp;"?subject="&amp;_xlfn.ENCODEURL(N301)&amp;"&amp;body="&amp;_xlfn.ENCODEURL(O301)),"Write email"))</f>
        <v/>
      </c>
      <c r="E301" s="17"/>
      <c r="F301" s="17"/>
      <c r="G301" s="20"/>
      <c r="H301" s="17"/>
      <c r="I301" s="21"/>
      <c r="J301" s="17"/>
      <c r="K301" s="17"/>
      <c r="L301" s="18" t="str">
        <f aca="true">IF(OR(I301="",J301&lt;&gt;"Unpaid"),"",TODAY()-I301)</f>
        <v/>
      </c>
      <c r="M301" s="17"/>
      <c r="N301" s="0" t="str">
        <f aca="false">IF(OR(C301="",C301="Call them"),"",SUBSTITUTE(SUBSTITUTE(SUBSTITUTE(SUBSTITUTE(SUBSTITUTE(SUBSTITUTE(SUBSTITUTE(SUBSTITUTE(SUBSTITUTE(INDEX(Templates!$C$2:$C$5,P301),"{contact}",IF(E301="","there",E301)),"{client}",B301),"{invoice}",A301),"{amount}",TEXT(G301,"#,##0.00")),"{currency}",H301),"{due_date}",TEXT(I301,"d mmm yyyy")),"{days_overdue}",MAX(0,L301)),"{sender}",Settings!$B$2),"{business}",Settings!$B$3))</f>
        <v/>
      </c>
      <c r="O301" s="0" t="str">
        <f aca="false">IF(OR(C301="",C301="Call them"),"",SUBSTITUTE(SUBSTITUTE(SUBSTITUTE(SUBSTITUTE(SUBSTITUTE(SUBSTITUTE(SUBSTITUTE(SUBSTITUTE(SUBSTITUTE(INDEX(Templates!$D$2:$D$5,P301),"{contact}",IF(E301="","there",E301)),"{client}",B301),"{invoice}",A301),"{amount}",TEXT(G301,"#,##0.00")),"{currency}",H301),"{due_date}",TEXT(I301,"d mmm yyyy")),"{days_overdue}",MAX(0,L301)),"{sender}",Settings!$B$2),"{business}",Settings!$B$3))</f>
        <v/>
      </c>
      <c r="P301" s="19" t="n">
        <f aca="false">IF(OR(A301="",J301&lt;&gt;"Unpaid",I301=""),0,IF(L301&gt;=Settings!$B$8,4,IF(L301&gt;=Settings!$B$7,3,IF(L301&gt;=0,2,IF(L301&gt;=-Settings!$B$6,1,0)))))</f>
        <v>0</v>
      </c>
    </row>
    <row r="302" customFormat="false" ht="15" hidden="false" customHeight="false" outlineLevel="0" collapsed="false">
      <c r="A302" s="17"/>
      <c r="B302" s="17"/>
      <c r="C302" s="13" t="str">
        <f aca="false">IF(P302=0,"",IF(P302&gt;IFERROR(MATCH(K302,Templates!$A$2:$A$5,0),0),INDEX(Templates!$A$2:$A$5,P302),IF(AND(P302=4,L302&gt;=Settings!$B$8+7),"Call them","")))</f>
        <v/>
      </c>
      <c r="D302" s="14" t="str">
        <f aca="false">IF(N302="","",HYPERLINK(IF(Settings!$B$4="Gmail","https://mail.google.com/mail/?"&amp;IF(Settings!$B$5="","","authuser="&amp;_xlfn.ENCODEURL(Settings!$B$5)&amp;"&amp;")&amp;"view=cm&amp;fs=1&amp;to="&amp;_xlfn.ENCODEURL(F302)&amp;"&amp;su="&amp;_xlfn.ENCODEURL(N302)&amp;"&amp;body="&amp;_xlfn.ENCODEURL(O302),"mailto:"&amp;F302&amp;"?subject="&amp;_xlfn.ENCODEURL(N302)&amp;"&amp;body="&amp;_xlfn.ENCODEURL(O302)),"Write email"))</f>
        <v/>
      </c>
      <c r="E302" s="17"/>
      <c r="F302" s="17"/>
      <c r="G302" s="20"/>
      <c r="H302" s="17"/>
      <c r="I302" s="21"/>
      <c r="J302" s="17"/>
      <c r="K302" s="17"/>
      <c r="L302" s="18" t="str">
        <f aca="true">IF(OR(I302="",J302&lt;&gt;"Unpaid"),"",TODAY()-I302)</f>
        <v/>
      </c>
      <c r="M302" s="17"/>
      <c r="N302" s="0" t="str">
        <f aca="false">IF(OR(C302="",C302="Call them"),"",SUBSTITUTE(SUBSTITUTE(SUBSTITUTE(SUBSTITUTE(SUBSTITUTE(SUBSTITUTE(SUBSTITUTE(SUBSTITUTE(SUBSTITUTE(INDEX(Templates!$C$2:$C$5,P302),"{contact}",IF(E302="","there",E302)),"{client}",B302),"{invoice}",A302),"{amount}",TEXT(G302,"#,##0.00")),"{currency}",H302),"{due_date}",TEXT(I302,"d mmm yyyy")),"{days_overdue}",MAX(0,L302)),"{sender}",Settings!$B$2),"{business}",Settings!$B$3))</f>
        <v/>
      </c>
      <c r="O302" s="0" t="str">
        <f aca="false">IF(OR(C302="",C302="Call them"),"",SUBSTITUTE(SUBSTITUTE(SUBSTITUTE(SUBSTITUTE(SUBSTITUTE(SUBSTITUTE(SUBSTITUTE(SUBSTITUTE(SUBSTITUTE(INDEX(Templates!$D$2:$D$5,P302),"{contact}",IF(E302="","there",E302)),"{client}",B302),"{invoice}",A302),"{amount}",TEXT(G302,"#,##0.00")),"{currency}",H302),"{due_date}",TEXT(I302,"d mmm yyyy")),"{days_overdue}",MAX(0,L302)),"{sender}",Settings!$B$2),"{business}",Settings!$B$3))</f>
        <v/>
      </c>
      <c r="P302" s="19" t="n">
        <f aca="false">IF(OR(A302="",J302&lt;&gt;"Unpaid",I302=""),0,IF(L302&gt;=Settings!$B$8,4,IF(L302&gt;=Settings!$B$7,3,IF(L302&gt;=0,2,IF(L302&gt;=-Settings!$B$6,1,0)))))</f>
        <v>0</v>
      </c>
    </row>
    <row r="303" customFormat="false" ht="15" hidden="false" customHeight="false" outlineLevel="0" collapsed="false">
      <c r="A303" s="17"/>
      <c r="B303" s="17"/>
      <c r="C303" s="13" t="str">
        <f aca="false">IF(P303=0,"",IF(P303&gt;IFERROR(MATCH(K303,Templates!$A$2:$A$5,0),0),INDEX(Templates!$A$2:$A$5,P303),IF(AND(P303=4,L303&gt;=Settings!$B$8+7),"Call them","")))</f>
        <v/>
      </c>
      <c r="D303" s="14" t="str">
        <f aca="false">IF(N303="","",HYPERLINK(IF(Settings!$B$4="Gmail","https://mail.google.com/mail/?"&amp;IF(Settings!$B$5="","","authuser="&amp;_xlfn.ENCODEURL(Settings!$B$5)&amp;"&amp;")&amp;"view=cm&amp;fs=1&amp;to="&amp;_xlfn.ENCODEURL(F303)&amp;"&amp;su="&amp;_xlfn.ENCODEURL(N303)&amp;"&amp;body="&amp;_xlfn.ENCODEURL(O303),"mailto:"&amp;F303&amp;"?subject="&amp;_xlfn.ENCODEURL(N303)&amp;"&amp;body="&amp;_xlfn.ENCODEURL(O303)),"Write email"))</f>
        <v/>
      </c>
      <c r="E303" s="17"/>
      <c r="F303" s="17"/>
      <c r="G303" s="20"/>
      <c r="H303" s="17"/>
      <c r="I303" s="21"/>
      <c r="J303" s="17"/>
      <c r="K303" s="17"/>
      <c r="L303" s="18" t="str">
        <f aca="true">IF(OR(I303="",J303&lt;&gt;"Unpaid"),"",TODAY()-I303)</f>
        <v/>
      </c>
      <c r="M303" s="17"/>
      <c r="N303" s="0" t="str">
        <f aca="false">IF(OR(C303="",C303="Call them"),"",SUBSTITUTE(SUBSTITUTE(SUBSTITUTE(SUBSTITUTE(SUBSTITUTE(SUBSTITUTE(SUBSTITUTE(SUBSTITUTE(SUBSTITUTE(INDEX(Templates!$C$2:$C$5,P303),"{contact}",IF(E303="","there",E303)),"{client}",B303),"{invoice}",A303),"{amount}",TEXT(G303,"#,##0.00")),"{currency}",H303),"{due_date}",TEXT(I303,"d mmm yyyy")),"{days_overdue}",MAX(0,L303)),"{sender}",Settings!$B$2),"{business}",Settings!$B$3))</f>
        <v/>
      </c>
      <c r="O303" s="0" t="str">
        <f aca="false">IF(OR(C303="",C303="Call them"),"",SUBSTITUTE(SUBSTITUTE(SUBSTITUTE(SUBSTITUTE(SUBSTITUTE(SUBSTITUTE(SUBSTITUTE(SUBSTITUTE(SUBSTITUTE(INDEX(Templates!$D$2:$D$5,P303),"{contact}",IF(E303="","there",E303)),"{client}",B303),"{invoice}",A303),"{amount}",TEXT(G303,"#,##0.00")),"{currency}",H303),"{due_date}",TEXT(I303,"d mmm yyyy")),"{days_overdue}",MAX(0,L303)),"{sender}",Settings!$B$2),"{business}",Settings!$B$3))</f>
        <v/>
      </c>
      <c r="P303" s="19" t="n">
        <f aca="false">IF(OR(A303="",J303&lt;&gt;"Unpaid",I303=""),0,IF(L303&gt;=Settings!$B$8,4,IF(L303&gt;=Settings!$B$7,3,IF(L303&gt;=0,2,IF(L303&gt;=-Settings!$B$6,1,0)))))</f>
        <v>0</v>
      </c>
    </row>
    <row r="304" customFormat="false" ht="15" hidden="false" customHeight="false" outlineLevel="0" collapsed="false">
      <c r="A304" s="17"/>
      <c r="B304" s="17"/>
      <c r="C304" s="13" t="str">
        <f aca="false">IF(P304=0,"",IF(P304&gt;IFERROR(MATCH(K304,Templates!$A$2:$A$5,0),0),INDEX(Templates!$A$2:$A$5,P304),IF(AND(P304=4,L304&gt;=Settings!$B$8+7),"Call them","")))</f>
        <v/>
      </c>
      <c r="D304" s="14" t="str">
        <f aca="false">IF(N304="","",HYPERLINK(IF(Settings!$B$4="Gmail","https://mail.google.com/mail/?"&amp;IF(Settings!$B$5="","","authuser="&amp;_xlfn.ENCODEURL(Settings!$B$5)&amp;"&amp;")&amp;"view=cm&amp;fs=1&amp;to="&amp;_xlfn.ENCODEURL(F304)&amp;"&amp;su="&amp;_xlfn.ENCODEURL(N304)&amp;"&amp;body="&amp;_xlfn.ENCODEURL(O304),"mailto:"&amp;F304&amp;"?subject="&amp;_xlfn.ENCODEURL(N304)&amp;"&amp;body="&amp;_xlfn.ENCODEURL(O304)),"Write email"))</f>
        <v/>
      </c>
      <c r="E304" s="17"/>
      <c r="F304" s="17"/>
      <c r="G304" s="20"/>
      <c r="H304" s="17"/>
      <c r="I304" s="21"/>
      <c r="J304" s="17"/>
      <c r="K304" s="17"/>
      <c r="L304" s="18" t="str">
        <f aca="true">IF(OR(I304="",J304&lt;&gt;"Unpaid"),"",TODAY()-I304)</f>
        <v/>
      </c>
      <c r="M304" s="17"/>
      <c r="N304" s="0" t="str">
        <f aca="false">IF(OR(C304="",C304="Call them"),"",SUBSTITUTE(SUBSTITUTE(SUBSTITUTE(SUBSTITUTE(SUBSTITUTE(SUBSTITUTE(SUBSTITUTE(SUBSTITUTE(SUBSTITUTE(INDEX(Templates!$C$2:$C$5,P304),"{contact}",IF(E304="","there",E304)),"{client}",B304),"{invoice}",A304),"{amount}",TEXT(G304,"#,##0.00")),"{currency}",H304),"{due_date}",TEXT(I304,"d mmm yyyy")),"{days_overdue}",MAX(0,L304)),"{sender}",Settings!$B$2),"{business}",Settings!$B$3))</f>
        <v/>
      </c>
      <c r="O304" s="0" t="str">
        <f aca="false">IF(OR(C304="",C304="Call them"),"",SUBSTITUTE(SUBSTITUTE(SUBSTITUTE(SUBSTITUTE(SUBSTITUTE(SUBSTITUTE(SUBSTITUTE(SUBSTITUTE(SUBSTITUTE(INDEX(Templates!$D$2:$D$5,P304),"{contact}",IF(E304="","there",E304)),"{client}",B304),"{invoice}",A304),"{amount}",TEXT(G304,"#,##0.00")),"{currency}",H304),"{due_date}",TEXT(I304,"d mmm yyyy")),"{days_overdue}",MAX(0,L304)),"{sender}",Settings!$B$2),"{business}",Settings!$B$3))</f>
        <v/>
      </c>
      <c r="P304" s="19" t="n">
        <f aca="false">IF(OR(A304="",J304&lt;&gt;"Unpaid",I304=""),0,IF(L304&gt;=Settings!$B$8,4,IF(L304&gt;=Settings!$B$7,3,IF(L304&gt;=0,2,IF(L304&gt;=-Settings!$B$6,1,0)))))</f>
        <v>0</v>
      </c>
    </row>
    <row r="305" customFormat="false" ht="15" hidden="false" customHeight="false" outlineLevel="0" collapsed="false">
      <c r="A305" s="17"/>
      <c r="B305" s="17"/>
      <c r="C305" s="13" t="str">
        <f aca="false">IF(P305=0,"",IF(P305&gt;IFERROR(MATCH(K305,Templates!$A$2:$A$5,0),0),INDEX(Templates!$A$2:$A$5,P305),IF(AND(P305=4,L305&gt;=Settings!$B$8+7),"Call them","")))</f>
        <v/>
      </c>
      <c r="D305" s="14" t="str">
        <f aca="false">IF(N305="","",HYPERLINK(IF(Settings!$B$4="Gmail","https://mail.google.com/mail/?"&amp;IF(Settings!$B$5="","","authuser="&amp;_xlfn.ENCODEURL(Settings!$B$5)&amp;"&amp;")&amp;"view=cm&amp;fs=1&amp;to="&amp;_xlfn.ENCODEURL(F305)&amp;"&amp;su="&amp;_xlfn.ENCODEURL(N305)&amp;"&amp;body="&amp;_xlfn.ENCODEURL(O305),"mailto:"&amp;F305&amp;"?subject="&amp;_xlfn.ENCODEURL(N305)&amp;"&amp;body="&amp;_xlfn.ENCODEURL(O305)),"Write email"))</f>
        <v/>
      </c>
      <c r="E305" s="17"/>
      <c r="F305" s="17"/>
      <c r="G305" s="20"/>
      <c r="H305" s="17"/>
      <c r="I305" s="21"/>
      <c r="J305" s="17"/>
      <c r="K305" s="17"/>
      <c r="L305" s="18" t="str">
        <f aca="true">IF(OR(I305="",J305&lt;&gt;"Unpaid"),"",TODAY()-I305)</f>
        <v/>
      </c>
      <c r="M305" s="17"/>
      <c r="N305" s="0" t="str">
        <f aca="false">IF(OR(C305="",C305="Call them"),"",SUBSTITUTE(SUBSTITUTE(SUBSTITUTE(SUBSTITUTE(SUBSTITUTE(SUBSTITUTE(SUBSTITUTE(SUBSTITUTE(SUBSTITUTE(INDEX(Templates!$C$2:$C$5,P305),"{contact}",IF(E305="","there",E305)),"{client}",B305),"{invoice}",A305),"{amount}",TEXT(G305,"#,##0.00")),"{currency}",H305),"{due_date}",TEXT(I305,"d mmm yyyy")),"{days_overdue}",MAX(0,L305)),"{sender}",Settings!$B$2),"{business}",Settings!$B$3))</f>
        <v/>
      </c>
      <c r="O305" s="0" t="str">
        <f aca="false">IF(OR(C305="",C305="Call them"),"",SUBSTITUTE(SUBSTITUTE(SUBSTITUTE(SUBSTITUTE(SUBSTITUTE(SUBSTITUTE(SUBSTITUTE(SUBSTITUTE(SUBSTITUTE(INDEX(Templates!$D$2:$D$5,P305),"{contact}",IF(E305="","there",E305)),"{client}",B305),"{invoice}",A305),"{amount}",TEXT(G305,"#,##0.00")),"{currency}",H305),"{due_date}",TEXT(I305,"d mmm yyyy")),"{days_overdue}",MAX(0,L305)),"{sender}",Settings!$B$2),"{business}",Settings!$B$3))</f>
        <v/>
      </c>
      <c r="P305" s="19" t="n">
        <f aca="false">IF(OR(A305="",J305&lt;&gt;"Unpaid",I305=""),0,IF(L305&gt;=Settings!$B$8,4,IF(L305&gt;=Settings!$B$7,3,IF(L305&gt;=0,2,IF(L305&gt;=-Settings!$B$6,1,0)))))</f>
        <v>0</v>
      </c>
    </row>
    <row r="306" customFormat="false" ht="15" hidden="false" customHeight="false" outlineLevel="0" collapsed="false">
      <c r="A306" s="17"/>
      <c r="B306" s="17"/>
      <c r="C306" s="13" t="str">
        <f aca="false">IF(P306=0,"",IF(P306&gt;IFERROR(MATCH(K306,Templates!$A$2:$A$5,0),0),INDEX(Templates!$A$2:$A$5,P306),IF(AND(P306=4,L306&gt;=Settings!$B$8+7),"Call them","")))</f>
        <v/>
      </c>
      <c r="D306" s="14" t="str">
        <f aca="false">IF(N306="","",HYPERLINK(IF(Settings!$B$4="Gmail","https://mail.google.com/mail/?"&amp;IF(Settings!$B$5="","","authuser="&amp;_xlfn.ENCODEURL(Settings!$B$5)&amp;"&amp;")&amp;"view=cm&amp;fs=1&amp;to="&amp;_xlfn.ENCODEURL(F306)&amp;"&amp;su="&amp;_xlfn.ENCODEURL(N306)&amp;"&amp;body="&amp;_xlfn.ENCODEURL(O306),"mailto:"&amp;F306&amp;"?subject="&amp;_xlfn.ENCODEURL(N306)&amp;"&amp;body="&amp;_xlfn.ENCODEURL(O306)),"Write email"))</f>
        <v/>
      </c>
      <c r="E306" s="17"/>
      <c r="F306" s="17"/>
      <c r="G306" s="20"/>
      <c r="H306" s="17"/>
      <c r="I306" s="21"/>
      <c r="J306" s="17"/>
      <c r="K306" s="17"/>
      <c r="L306" s="18" t="str">
        <f aca="true">IF(OR(I306="",J306&lt;&gt;"Unpaid"),"",TODAY()-I306)</f>
        <v/>
      </c>
      <c r="M306" s="17"/>
      <c r="N306" s="0" t="str">
        <f aca="false">IF(OR(C306="",C306="Call them"),"",SUBSTITUTE(SUBSTITUTE(SUBSTITUTE(SUBSTITUTE(SUBSTITUTE(SUBSTITUTE(SUBSTITUTE(SUBSTITUTE(SUBSTITUTE(INDEX(Templates!$C$2:$C$5,P306),"{contact}",IF(E306="","there",E306)),"{client}",B306),"{invoice}",A306),"{amount}",TEXT(G306,"#,##0.00")),"{currency}",H306),"{due_date}",TEXT(I306,"d mmm yyyy")),"{days_overdue}",MAX(0,L306)),"{sender}",Settings!$B$2),"{business}",Settings!$B$3))</f>
        <v/>
      </c>
      <c r="O306" s="0" t="str">
        <f aca="false">IF(OR(C306="",C306="Call them"),"",SUBSTITUTE(SUBSTITUTE(SUBSTITUTE(SUBSTITUTE(SUBSTITUTE(SUBSTITUTE(SUBSTITUTE(SUBSTITUTE(SUBSTITUTE(INDEX(Templates!$D$2:$D$5,P306),"{contact}",IF(E306="","there",E306)),"{client}",B306),"{invoice}",A306),"{amount}",TEXT(G306,"#,##0.00")),"{currency}",H306),"{due_date}",TEXT(I306,"d mmm yyyy")),"{days_overdue}",MAX(0,L306)),"{sender}",Settings!$B$2),"{business}",Settings!$B$3))</f>
        <v/>
      </c>
      <c r="P306" s="19" t="n">
        <f aca="false">IF(OR(A306="",J306&lt;&gt;"Unpaid",I306=""),0,IF(L306&gt;=Settings!$B$8,4,IF(L306&gt;=Settings!$B$7,3,IF(L306&gt;=0,2,IF(L306&gt;=-Settings!$B$6,1,0)))))</f>
        <v>0</v>
      </c>
    </row>
    <row r="307" customFormat="false" ht="15" hidden="false" customHeight="false" outlineLevel="0" collapsed="false">
      <c r="A307" s="17"/>
      <c r="B307" s="17"/>
      <c r="C307" s="13" t="str">
        <f aca="false">IF(P307=0,"",IF(P307&gt;IFERROR(MATCH(K307,Templates!$A$2:$A$5,0),0),INDEX(Templates!$A$2:$A$5,P307),IF(AND(P307=4,L307&gt;=Settings!$B$8+7),"Call them","")))</f>
        <v/>
      </c>
      <c r="D307" s="14" t="str">
        <f aca="false">IF(N307="","",HYPERLINK(IF(Settings!$B$4="Gmail","https://mail.google.com/mail/?"&amp;IF(Settings!$B$5="","","authuser="&amp;_xlfn.ENCODEURL(Settings!$B$5)&amp;"&amp;")&amp;"view=cm&amp;fs=1&amp;to="&amp;_xlfn.ENCODEURL(F307)&amp;"&amp;su="&amp;_xlfn.ENCODEURL(N307)&amp;"&amp;body="&amp;_xlfn.ENCODEURL(O307),"mailto:"&amp;F307&amp;"?subject="&amp;_xlfn.ENCODEURL(N307)&amp;"&amp;body="&amp;_xlfn.ENCODEURL(O307)),"Write email"))</f>
        <v/>
      </c>
      <c r="E307" s="17"/>
      <c r="F307" s="17"/>
      <c r="G307" s="20"/>
      <c r="H307" s="17"/>
      <c r="I307" s="21"/>
      <c r="J307" s="17"/>
      <c r="K307" s="17"/>
      <c r="L307" s="18" t="str">
        <f aca="true">IF(OR(I307="",J307&lt;&gt;"Unpaid"),"",TODAY()-I307)</f>
        <v/>
      </c>
      <c r="M307" s="17"/>
      <c r="N307" s="0" t="str">
        <f aca="false">IF(OR(C307="",C307="Call them"),"",SUBSTITUTE(SUBSTITUTE(SUBSTITUTE(SUBSTITUTE(SUBSTITUTE(SUBSTITUTE(SUBSTITUTE(SUBSTITUTE(SUBSTITUTE(INDEX(Templates!$C$2:$C$5,P307),"{contact}",IF(E307="","there",E307)),"{client}",B307),"{invoice}",A307),"{amount}",TEXT(G307,"#,##0.00")),"{currency}",H307),"{due_date}",TEXT(I307,"d mmm yyyy")),"{days_overdue}",MAX(0,L307)),"{sender}",Settings!$B$2),"{business}",Settings!$B$3))</f>
        <v/>
      </c>
      <c r="O307" s="0" t="str">
        <f aca="false">IF(OR(C307="",C307="Call them"),"",SUBSTITUTE(SUBSTITUTE(SUBSTITUTE(SUBSTITUTE(SUBSTITUTE(SUBSTITUTE(SUBSTITUTE(SUBSTITUTE(SUBSTITUTE(INDEX(Templates!$D$2:$D$5,P307),"{contact}",IF(E307="","there",E307)),"{client}",B307),"{invoice}",A307),"{amount}",TEXT(G307,"#,##0.00")),"{currency}",H307),"{due_date}",TEXT(I307,"d mmm yyyy")),"{days_overdue}",MAX(0,L307)),"{sender}",Settings!$B$2),"{business}",Settings!$B$3))</f>
        <v/>
      </c>
      <c r="P307" s="19" t="n">
        <f aca="false">IF(OR(A307="",J307&lt;&gt;"Unpaid",I307=""),0,IF(L307&gt;=Settings!$B$8,4,IF(L307&gt;=Settings!$B$7,3,IF(L307&gt;=0,2,IF(L307&gt;=-Settings!$B$6,1,0)))))</f>
        <v>0</v>
      </c>
    </row>
    <row r="308" customFormat="false" ht="15" hidden="false" customHeight="false" outlineLevel="0" collapsed="false">
      <c r="A308" s="17"/>
      <c r="B308" s="17"/>
      <c r="C308" s="13" t="str">
        <f aca="false">IF(P308=0,"",IF(P308&gt;IFERROR(MATCH(K308,Templates!$A$2:$A$5,0),0),INDEX(Templates!$A$2:$A$5,P308),IF(AND(P308=4,L308&gt;=Settings!$B$8+7),"Call them","")))</f>
        <v/>
      </c>
      <c r="D308" s="14" t="str">
        <f aca="false">IF(N308="","",HYPERLINK(IF(Settings!$B$4="Gmail","https://mail.google.com/mail/?"&amp;IF(Settings!$B$5="","","authuser="&amp;_xlfn.ENCODEURL(Settings!$B$5)&amp;"&amp;")&amp;"view=cm&amp;fs=1&amp;to="&amp;_xlfn.ENCODEURL(F308)&amp;"&amp;su="&amp;_xlfn.ENCODEURL(N308)&amp;"&amp;body="&amp;_xlfn.ENCODEURL(O308),"mailto:"&amp;F308&amp;"?subject="&amp;_xlfn.ENCODEURL(N308)&amp;"&amp;body="&amp;_xlfn.ENCODEURL(O308)),"Write email"))</f>
        <v/>
      </c>
      <c r="E308" s="17"/>
      <c r="F308" s="17"/>
      <c r="G308" s="20"/>
      <c r="H308" s="17"/>
      <c r="I308" s="21"/>
      <c r="J308" s="17"/>
      <c r="K308" s="17"/>
      <c r="L308" s="18" t="str">
        <f aca="true">IF(OR(I308="",J308&lt;&gt;"Unpaid"),"",TODAY()-I308)</f>
        <v/>
      </c>
      <c r="M308" s="17"/>
      <c r="N308" s="0" t="str">
        <f aca="false">IF(OR(C308="",C308="Call them"),"",SUBSTITUTE(SUBSTITUTE(SUBSTITUTE(SUBSTITUTE(SUBSTITUTE(SUBSTITUTE(SUBSTITUTE(SUBSTITUTE(SUBSTITUTE(INDEX(Templates!$C$2:$C$5,P308),"{contact}",IF(E308="","there",E308)),"{client}",B308),"{invoice}",A308),"{amount}",TEXT(G308,"#,##0.00")),"{currency}",H308),"{due_date}",TEXT(I308,"d mmm yyyy")),"{days_overdue}",MAX(0,L308)),"{sender}",Settings!$B$2),"{business}",Settings!$B$3))</f>
        <v/>
      </c>
      <c r="O308" s="0" t="str">
        <f aca="false">IF(OR(C308="",C308="Call them"),"",SUBSTITUTE(SUBSTITUTE(SUBSTITUTE(SUBSTITUTE(SUBSTITUTE(SUBSTITUTE(SUBSTITUTE(SUBSTITUTE(SUBSTITUTE(INDEX(Templates!$D$2:$D$5,P308),"{contact}",IF(E308="","there",E308)),"{client}",B308),"{invoice}",A308),"{amount}",TEXT(G308,"#,##0.00")),"{currency}",H308),"{due_date}",TEXT(I308,"d mmm yyyy")),"{days_overdue}",MAX(0,L308)),"{sender}",Settings!$B$2),"{business}",Settings!$B$3))</f>
        <v/>
      </c>
      <c r="P308" s="19" t="n">
        <f aca="false">IF(OR(A308="",J308&lt;&gt;"Unpaid",I308=""),0,IF(L308&gt;=Settings!$B$8,4,IF(L308&gt;=Settings!$B$7,3,IF(L308&gt;=0,2,IF(L308&gt;=-Settings!$B$6,1,0)))))</f>
        <v>0</v>
      </c>
    </row>
    <row r="309" customFormat="false" ht="15" hidden="false" customHeight="false" outlineLevel="0" collapsed="false">
      <c r="A309" s="17"/>
      <c r="B309" s="17"/>
      <c r="C309" s="13" t="str">
        <f aca="false">IF(P309=0,"",IF(P309&gt;IFERROR(MATCH(K309,Templates!$A$2:$A$5,0),0),INDEX(Templates!$A$2:$A$5,P309),IF(AND(P309=4,L309&gt;=Settings!$B$8+7),"Call them","")))</f>
        <v/>
      </c>
      <c r="D309" s="14" t="str">
        <f aca="false">IF(N309="","",HYPERLINK(IF(Settings!$B$4="Gmail","https://mail.google.com/mail/?"&amp;IF(Settings!$B$5="","","authuser="&amp;_xlfn.ENCODEURL(Settings!$B$5)&amp;"&amp;")&amp;"view=cm&amp;fs=1&amp;to="&amp;_xlfn.ENCODEURL(F309)&amp;"&amp;su="&amp;_xlfn.ENCODEURL(N309)&amp;"&amp;body="&amp;_xlfn.ENCODEURL(O309),"mailto:"&amp;F309&amp;"?subject="&amp;_xlfn.ENCODEURL(N309)&amp;"&amp;body="&amp;_xlfn.ENCODEURL(O309)),"Write email"))</f>
        <v/>
      </c>
      <c r="E309" s="17"/>
      <c r="F309" s="17"/>
      <c r="G309" s="20"/>
      <c r="H309" s="17"/>
      <c r="I309" s="21"/>
      <c r="J309" s="17"/>
      <c r="K309" s="17"/>
      <c r="L309" s="18" t="str">
        <f aca="true">IF(OR(I309="",J309&lt;&gt;"Unpaid"),"",TODAY()-I309)</f>
        <v/>
      </c>
      <c r="M309" s="17"/>
      <c r="N309" s="0" t="str">
        <f aca="false">IF(OR(C309="",C309="Call them"),"",SUBSTITUTE(SUBSTITUTE(SUBSTITUTE(SUBSTITUTE(SUBSTITUTE(SUBSTITUTE(SUBSTITUTE(SUBSTITUTE(SUBSTITUTE(INDEX(Templates!$C$2:$C$5,P309),"{contact}",IF(E309="","there",E309)),"{client}",B309),"{invoice}",A309),"{amount}",TEXT(G309,"#,##0.00")),"{currency}",H309),"{due_date}",TEXT(I309,"d mmm yyyy")),"{days_overdue}",MAX(0,L309)),"{sender}",Settings!$B$2),"{business}",Settings!$B$3))</f>
        <v/>
      </c>
      <c r="O309" s="0" t="str">
        <f aca="false">IF(OR(C309="",C309="Call them"),"",SUBSTITUTE(SUBSTITUTE(SUBSTITUTE(SUBSTITUTE(SUBSTITUTE(SUBSTITUTE(SUBSTITUTE(SUBSTITUTE(SUBSTITUTE(INDEX(Templates!$D$2:$D$5,P309),"{contact}",IF(E309="","there",E309)),"{client}",B309),"{invoice}",A309),"{amount}",TEXT(G309,"#,##0.00")),"{currency}",H309),"{due_date}",TEXT(I309,"d mmm yyyy")),"{days_overdue}",MAX(0,L309)),"{sender}",Settings!$B$2),"{business}",Settings!$B$3))</f>
        <v/>
      </c>
      <c r="P309" s="19" t="n">
        <f aca="false">IF(OR(A309="",J309&lt;&gt;"Unpaid",I309=""),0,IF(L309&gt;=Settings!$B$8,4,IF(L309&gt;=Settings!$B$7,3,IF(L309&gt;=0,2,IF(L309&gt;=-Settings!$B$6,1,0)))))</f>
        <v>0</v>
      </c>
    </row>
    <row r="310" customFormat="false" ht="15" hidden="false" customHeight="false" outlineLevel="0" collapsed="false">
      <c r="A310" s="17"/>
      <c r="B310" s="17"/>
      <c r="C310" s="13" t="str">
        <f aca="false">IF(P310=0,"",IF(P310&gt;IFERROR(MATCH(K310,Templates!$A$2:$A$5,0),0),INDEX(Templates!$A$2:$A$5,P310),IF(AND(P310=4,L310&gt;=Settings!$B$8+7),"Call them","")))</f>
        <v/>
      </c>
      <c r="D310" s="14" t="str">
        <f aca="false">IF(N310="","",HYPERLINK(IF(Settings!$B$4="Gmail","https://mail.google.com/mail/?"&amp;IF(Settings!$B$5="","","authuser="&amp;_xlfn.ENCODEURL(Settings!$B$5)&amp;"&amp;")&amp;"view=cm&amp;fs=1&amp;to="&amp;_xlfn.ENCODEURL(F310)&amp;"&amp;su="&amp;_xlfn.ENCODEURL(N310)&amp;"&amp;body="&amp;_xlfn.ENCODEURL(O310),"mailto:"&amp;F310&amp;"?subject="&amp;_xlfn.ENCODEURL(N310)&amp;"&amp;body="&amp;_xlfn.ENCODEURL(O310)),"Write email"))</f>
        <v/>
      </c>
      <c r="E310" s="17"/>
      <c r="F310" s="17"/>
      <c r="G310" s="20"/>
      <c r="H310" s="17"/>
      <c r="I310" s="21"/>
      <c r="J310" s="17"/>
      <c r="K310" s="17"/>
      <c r="L310" s="18" t="str">
        <f aca="true">IF(OR(I310="",J310&lt;&gt;"Unpaid"),"",TODAY()-I310)</f>
        <v/>
      </c>
      <c r="M310" s="17"/>
      <c r="N310" s="0" t="str">
        <f aca="false">IF(OR(C310="",C310="Call them"),"",SUBSTITUTE(SUBSTITUTE(SUBSTITUTE(SUBSTITUTE(SUBSTITUTE(SUBSTITUTE(SUBSTITUTE(SUBSTITUTE(SUBSTITUTE(INDEX(Templates!$C$2:$C$5,P310),"{contact}",IF(E310="","there",E310)),"{client}",B310),"{invoice}",A310),"{amount}",TEXT(G310,"#,##0.00")),"{currency}",H310),"{due_date}",TEXT(I310,"d mmm yyyy")),"{days_overdue}",MAX(0,L310)),"{sender}",Settings!$B$2),"{business}",Settings!$B$3))</f>
        <v/>
      </c>
      <c r="O310" s="0" t="str">
        <f aca="false">IF(OR(C310="",C310="Call them"),"",SUBSTITUTE(SUBSTITUTE(SUBSTITUTE(SUBSTITUTE(SUBSTITUTE(SUBSTITUTE(SUBSTITUTE(SUBSTITUTE(SUBSTITUTE(INDEX(Templates!$D$2:$D$5,P310),"{contact}",IF(E310="","there",E310)),"{client}",B310),"{invoice}",A310),"{amount}",TEXT(G310,"#,##0.00")),"{currency}",H310),"{due_date}",TEXT(I310,"d mmm yyyy")),"{days_overdue}",MAX(0,L310)),"{sender}",Settings!$B$2),"{business}",Settings!$B$3))</f>
        <v/>
      </c>
      <c r="P310" s="19" t="n">
        <f aca="false">IF(OR(A310="",J310&lt;&gt;"Unpaid",I310=""),0,IF(L310&gt;=Settings!$B$8,4,IF(L310&gt;=Settings!$B$7,3,IF(L310&gt;=0,2,IF(L310&gt;=-Settings!$B$6,1,0)))))</f>
        <v>0</v>
      </c>
    </row>
    <row r="311" customFormat="false" ht="15" hidden="false" customHeight="false" outlineLevel="0" collapsed="false">
      <c r="A311" s="17"/>
      <c r="B311" s="17"/>
      <c r="C311" s="13" t="str">
        <f aca="false">IF(P311=0,"",IF(P311&gt;IFERROR(MATCH(K311,Templates!$A$2:$A$5,0),0),INDEX(Templates!$A$2:$A$5,P311),IF(AND(P311=4,L311&gt;=Settings!$B$8+7),"Call them","")))</f>
        <v/>
      </c>
      <c r="D311" s="14" t="str">
        <f aca="false">IF(N311="","",HYPERLINK(IF(Settings!$B$4="Gmail","https://mail.google.com/mail/?"&amp;IF(Settings!$B$5="","","authuser="&amp;_xlfn.ENCODEURL(Settings!$B$5)&amp;"&amp;")&amp;"view=cm&amp;fs=1&amp;to="&amp;_xlfn.ENCODEURL(F311)&amp;"&amp;su="&amp;_xlfn.ENCODEURL(N311)&amp;"&amp;body="&amp;_xlfn.ENCODEURL(O311),"mailto:"&amp;F311&amp;"?subject="&amp;_xlfn.ENCODEURL(N311)&amp;"&amp;body="&amp;_xlfn.ENCODEURL(O311)),"Write email"))</f>
        <v/>
      </c>
      <c r="E311" s="17"/>
      <c r="F311" s="17"/>
      <c r="G311" s="20"/>
      <c r="H311" s="17"/>
      <c r="I311" s="21"/>
      <c r="J311" s="17"/>
      <c r="K311" s="17"/>
      <c r="L311" s="18" t="str">
        <f aca="true">IF(OR(I311="",J311&lt;&gt;"Unpaid"),"",TODAY()-I311)</f>
        <v/>
      </c>
      <c r="M311" s="17"/>
      <c r="N311" s="0" t="str">
        <f aca="false">IF(OR(C311="",C311="Call them"),"",SUBSTITUTE(SUBSTITUTE(SUBSTITUTE(SUBSTITUTE(SUBSTITUTE(SUBSTITUTE(SUBSTITUTE(SUBSTITUTE(SUBSTITUTE(INDEX(Templates!$C$2:$C$5,P311),"{contact}",IF(E311="","there",E311)),"{client}",B311),"{invoice}",A311),"{amount}",TEXT(G311,"#,##0.00")),"{currency}",H311),"{due_date}",TEXT(I311,"d mmm yyyy")),"{days_overdue}",MAX(0,L311)),"{sender}",Settings!$B$2),"{business}",Settings!$B$3))</f>
        <v/>
      </c>
      <c r="O311" s="0" t="str">
        <f aca="false">IF(OR(C311="",C311="Call them"),"",SUBSTITUTE(SUBSTITUTE(SUBSTITUTE(SUBSTITUTE(SUBSTITUTE(SUBSTITUTE(SUBSTITUTE(SUBSTITUTE(SUBSTITUTE(INDEX(Templates!$D$2:$D$5,P311),"{contact}",IF(E311="","there",E311)),"{client}",B311),"{invoice}",A311),"{amount}",TEXT(G311,"#,##0.00")),"{currency}",H311),"{due_date}",TEXT(I311,"d mmm yyyy")),"{days_overdue}",MAX(0,L311)),"{sender}",Settings!$B$2),"{business}",Settings!$B$3))</f>
        <v/>
      </c>
      <c r="P311" s="19" t="n">
        <f aca="false">IF(OR(A311="",J311&lt;&gt;"Unpaid",I311=""),0,IF(L311&gt;=Settings!$B$8,4,IF(L311&gt;=Settings!$B$7,3,IF(L311&gt;=0,2,IF(L311&gt;=-Settings!$B$6,1,0)))))</f>
        <v>0</v>
      </c>
    </row>
    <row r="312" customFormat="false" ht="15" hidden="false" customHeight="false" outlineLevel="0" collapsed="false">
      <c r="A312" s="17"/>
      <c r="B312" s="17"/>
      <c r="C312" s="13" t="str">
        <f aca="false">IF(P312=0,"",IF(P312&gt;IFERROR(MATCH(K312,Templates!$A$2:$A$5,0),0),INDEX(Templates!$A$2:$A$5,P312),IF(AND(P312=4,L312&gt;=Settings!$B$8+7),"Call them","")))</f>
        <v/>
      </c>
      <c r="D312" s="14" t="str">
        <f aca="false">IF(N312="","",HYPERLINK(IF(Settings!$B$4="Gmail","https://mail.google.com/mail/?"&amp;IF(Settings!$B$5="","","authuser="&amp;_xlfn.ENCODEURL(Settings!$B$5)&amp;"&amp;")&amp;"view=cm&amp;fs=1&amp;to="&amp;_xlfn.ENCODEURL(F312)&amp;"&amp;su="&amp;_xlfn.ENCODEURL(N312)&amp;"&amp;body="&amp;_xlfn.ENCODEURL(O312),"mailto:"&amp;F312&amp;"?subject="&amp;_xlfn.ENCODEURL(N312)&amp;"&amp;body="&amp;_xlfn.ENCODEURL(O312)),"Write email"))</f>
        <v/>
      </c>
      <c r="E312" s="17"/>
      <c r="F312" s="17"/>
      <c r="G312" s="20"/>
      <c r="H312" s="17"/>
      <c r="I312" s="21"/>
      <c r="J312" s="17"/>
      <c r="K312" s="17"/>
      <c r="L312" s="18" t="str">
        <f aca="true">IF(OR(I312="",J312&lt;&gt;"Unpaid"),"",TODAY()-I312)</f>
        <v/>
      </c>
      <c r="M312" s="17"/>
      <c r="N312" s="0" t="str">
        <f aca="false">IF(OR(C312="",C312="Call them"),"",SUBSTITUTE(SUBSTITUTE(SUBSTITUTE(SUBSTITUTE(SUBSTITUTE(SUBSTITUTE(SUBSTITUTE(SUBSTITUTE(SUBSTITUTE(INDEX(Templates!$C$2:$C$5,P312),"{contact}",IF(E312="","there",E312)),"{client}",B312),"{invoice}",A312),"{amount}",TEXT(G312,"#,##0.00")),"{currency}",H312),"{due_date}",TEXT(I312,"d mmm yyyy")),"{days_overdue}",MAX(0,L312)),"{sender}",Settings!$B$2),"{business}",Settings!$B$3))</f>
        <v/>
      </c>
      <c r="O312" s="0" t="str">
        <f aca="false">IF(OR(C312="",C312="Call them"),"",SUBSTITUTE(SUBSTITUTE(SUBSTITUTE(SUBSTITUTE(SUBSTITUTE(SUBSTITUTE(SUBSTITUTE(SUBSTITUTE(SUBSTITUTE(INDEX(Templates!$D$2:$D$5,P312),"{contact}",IF(E312="","there",E312)),"{client}",B312),"{invoice}",A312),"{amount}",TEXT(G312,"#,##0.00")),"{currency}",H312),"{due_date}",TEXT(I312,"d mmm yyyy")),"{days_overdue}",MAX(0,L312)),"{sender}",Settings!$B$2),"{business}",Settings!$B$3))</f>
        <v/>
      </c>
      <c r="P312" s="19" t="n">
        <f aca="false">IF(OR(A312="",J312&lt;&gt;"Unpaid",I312=""),0,IF(L312&gt;=Settings!$B$8,4,IF(L312&gt;=Settings!$B$7,3,IF(L312&gt;=0,2,IF(L312&gt;=-Settings!$B$6,1,0)))))</f>
        <v>0</v>
      </c>
    </row>
    <row r="313" customFormat="false" ht="15" hidden="false" customHeight="false" outlineLevel="0" collapsed="false">
      <c r="A313" s="17"/>
      <c r="B313" s="17"/>
      <c r="C313" s="13" t="str">
        <f aca="false">IF(P313=0,"",IF(P313&gt;IFERROR(MATCH(K313,Templates!$A$2:$A$5,0),0),INDEX(Templates!$A$2:$A$5,P313),IF(AND(P313=4,L313&gt;=Settings!$B$8+7),"Call them","")))</f>
        <v/>
      </c>
      <c r="D313" s="14" t="str">
        <f aca="false">IF(N313="","",HYPERLINK(IF(Settings!$B$4="Gmail","https://mail.google.com/mail/?"&amp;IF(Settings!$B$5="","","authuser="&amp;_xlfn.ENCODEURL(Settings!$B$5)&amp;"&amp;")&amp;"view=cm&amp;fs=1&amp;to="&amp;_xlfn.ENCODEURL(F313)&amp;"&amp;su="&amp;_xlfn.ENCODEURL(N313)&amp;"&amp;body="&amp;_xlfn.ENCODEURL(O313),"mailto:"&amp;F313&amp;"?subject="&amp;_xlfn.ENCODEURL(N313)&amp;"&amp;body="&amp;_xlfn.ENCODEURL(O313)),"Write email"))</f>
        <v/>
      </c>
      <c r="E313" s="17"/>
      <c r="F313" s="17"/>
      <c r="G313" s="20"/>
      <c r="H313" s="17"/>
      <c r="I313" s="21"/>
      <c r="J313" s="17"/>
      <c r="K313" s="17"/>
      <c r="L313" s="18" t="str">
        <f aca="true">IF(OR(I313="",J313&lt;&gt;"Unpaid"),"",TODAY()-I313)</f>
        <v/>
      </c>
      <c r="M313" s="17"/>
      <c r="N313" s="0" t="str">
        <f aca="false">IF(OR(C313="",C313="Call them"),"",SUBSTITUTE(SUBSTITUTE(SUBSTITUTE(SUBSTITUTE(SUBSTITUTE(SUBSTITUTE(SUBSTITUTE(SUBSTITUTE(SUBSTITUTE(INDEX(Templates!$C$2:$C$5,P313),"{contact}",IF(E313="","there",E313)),"{client}",B313),"{invoice}",A313),"{amount}",TEXT(G313,"#,##0.00")),"{currency}",H313),"{due_date}",TEXT(I313,"d mmm yyyy")),"{days_overdue}",MAX(0,L313)),"{sender}",Settings!$B$2),"{business}",Settings!$B$3))</f>
        <v/>
      </c>
      <c r="O313" s="0" t="str">
        <f aca="false">IF(OR(C313="",C313="Call them"),"",SUBSTITUTE(SUBSTITUTE(SUBSTITUTE(SUBSTITUTE(SUBSTITUTE(SUBSTITUTE(SUBSTITUTE(SUBSTITUTE(SUBSTITUTE(INDEX(Templates!$D$2:$D$5,P313),"{contact}",IF(E313="","there",E313)),"{client}",B313),"{invoice}",A313),"{amount}",TEXT(G313,"#,##0.00")),"{currency}",H313),"{due_date}",TEXT(I313,"d mmm yyyy")),"{days_overdue}",MAX(0,L313)),"{sender}",Settings!$B$2),"{business}",Settings!$B$3))</f>
        <v/>
      </c>
      <c r="P313" s="19" t="n">
        <f aca="false">IF(OR(A313="",J313&lt;&gt;"Unpaid",I313=""),0,IF(L313&gt;=Settings!$B$8,4,IF(L313&gt;=Settings!$B$7,3,IF(L313&gt;=0,2,IF(L313&gt;=-Settings!$B$6,1,0)))))</f>
        <v>0</v>
      </c>
    </row>
    <row r="314" customFormat="false" ht="15" hidden="false" customHeight="false" outlineLevel="0" collapsed="false">
      <c r="A314" s="17"/>
      <c r="B314" s="17"/>
      <c r="C314" s="13" t="str">
        <f aca="false">IF(P314=0,"",IF(P314&gt;IFERROR(MATCH(K314,Templates!$A$2:$A$5,0),0),INDEX(Templates!$A$2:$A$5,P314),IF(AND(P314=4,L314&gt;=Settings!$B$8+7),"Call them","")))</f>
        <v/>
      </c>
      <c r="D314" s="14" t="str">
        <f aca="false">IF(N314="","",HYPERLINK(IF(Settings!$B$4="Gmail","https://mail.google.com/mail/?"&amp;IF(Settings!$B$5="","","authuser="&amp;_xlfn.ENCODEURL(Settings!$B$5)&amp;"&amp;")&amp;"view=cm&amp;fs=1&amp;to="&amp;_xlfn.ENCODEURL(F314)&amp;"&amp;su="&amp;_xlfn.ENCODEURL(N314)&amp;"&amp;body="&amp;_xlfn.ENCODEURL(O314),"mailto:"&amp;F314&amp;"?subject="&amp;_xlfn.ENCODEURL(N314)&amp;"&amp;body="&amp;_xlfn.ENCODEURL(O314)),"Write email"))</f>
        <v/>
      </c>
      <c r="E314" s="17"/>
      <c r="F314" s="17"/>
      <c r="G314" s="20"/>
      <c r="H314" s="17"/>
      <c r="I314" s="21"/>
      <c r="J314" s="17"/>
      <c r="K314" s="17"/>
      <c r="L314" s="18" t="str">
        <f aca="true">IF(OR(I314="",J314&lt;&gt;"Unpaid"),"",TODAY()-I314)</f>
        <v/>
      </c>
      <c r="M314" s="17"/>
      <c r="N314" s="0" t="str">
        <f aca="false">IF(OR(C314="",C314="Call them"),"",SUBSTITUTE(SUBSTITUTE(SUBSTITUTE(SUBSTITUTE(SUBSTITUTE(SUBSTITUTE(SUBSTITUTE(SUBSTITUTE(SUBSTITUTE(INDEX(Templates!$C$2:$C$5,P314),"{contact}",IF(E314="","there",E314)),"{client}",B314),"{invoice}",A314),"{amount}",TEXT(G314,"#,##0.00")),"{currency}",H314),"{due_date}",TEXT(I314,"d mmm yyyy")),"{days_overdue}",MAX(0,L314)),"{sender}",Settings!$B$2),"{business}",Settings!$B$3))</f>
        <v/>
      </c>
      <c r="O314" s="0" t="str">
        <f aca="false">IF(OR(C314="",C314="Call them"),"",SUBSTITUTE(SUBSTITUTE(SUBSTITUTE(SUBSTITUTE(SUBSTITUTE(SUBSTITUTE(SUBSTITUTE(SUBSTITUTE(SUBSTITUTE(INDEX(Templates!$D$2:$D$5,P314),"{contact}",IF(E314="","there",E314)),"{client}",B314),"{invoice}",A314),"{amount}",TEXT(G314,"#,##0.00")),"{currency}",H314),"{due_date}",TEXT(I314,"d mmm yyyy")),"{days_overdue}",MAX(0,L314)),"{sender}",Settings!$B$2),"{business}",Settings!$B$3))</f>
        <v/>
      </c>
      <c r="P314" s="19" t="n">
        <f aca="false">IF(OR(A314="",J314&lt;&gt;"Unpaid",I314=""),0,IF(L314&gt;=Settings!$B$8,4,IF(L314&gt;=Settings!$B$7,3,IF(L314&gt;=0,2,IF(L314&gt;=-Settings!$B$6,1,0)))))</f>
        <v>0</v>
      </c>
    </row>
    <row r="315" customFormat="false" ht="15" hidden="false" customHeight="false" outlineLevel="0" collapsed="false">
      <c r="A315" s="17"/>
      <c r="B315" s="17"/>
      <c r="C315" s="13" t="str">
        <f aca="false">IF(P315=0,"",IF(P315&gt;IFERROR(MATCH(K315,Templates!$A$2:$A$5,0),0),INDEX(Templates!$A$2:$A$5,P315),IF(AND(P315=4,L315&gt;=Settings!$B$8+7),"Call them","")))</f>
        <v/>
      </c>
      <c r="D315" s="14" t="str">
        <f aca="false">IF(N315="","",HYPERLINK(IF(Settings!$B$4="Gmail","https://mail.google.com/mail/?"&amp;IF(Settings!$B$5="","","authuser="&amp;_xlfn.ENCODEURL(Settings!$B$5)&amp;"&amp;")&amp;"view=cm&amp;fs=1&amp;to="&amp;_xlfn.ENCODEURL(F315)&amp;"&amp;su="&amp;_xlfn.ENCODEURL(N315)&amp;"&amp;body="&amp;_xlfn.ENCODEURL(O315),"mailto:"&amp;F315&amp;"?subject="&amp;_xlfn.ENCODEURL(N315)&amp;"&amp;body="&amp;_xlfn.ENCODEURL(O315)),"Write email"))</f>
        <v/>
      </c>
      <c r="E315" s="17"/>
      <c r="F315" s="17"/>
      <c r="G315" s="20"/>
      <c r="H315" s="17"/>
      <c r="I315" s="21"/>
      <c r="J315" s="17"/>
      <c r="K315" s="17"/>
      <c r="L315" s="18" t="str">
        <f aca="true">IF(OR(I315="",J315&lt;&gt;"Unpaid"),"",TODAY()-I315)</f>
        <v/>
      </c>
      <c r="M315" s="17"/>
      <c r="N315" s="0" t="str">
        <f aca="false">IF(OR(C315="",C315="Call them"),"",SUBSTITUTE(SUBSTITUTE(SUBSTITUTE(SUBSTITUTE(SUBSTITUTE(SUBSTITUTE(SUBSTITUTE(SUBSTITUTE(SUBSTITUTE(INDEX(Templates!$C$2:$C$5,P315),"{contact}",IF(E315="","there",E315)),"{client}",B315),"{invoice}",A315),"{amount}",TEXT(G315,"#,##0.00")),"{currency}",H315),"{due_date}",TEXT(I315,"d mmm yyyy")),"{days_overdue}",MAX(0,L315)),"{sender}",Settings!$B$2),"{business}",Settings!$B$3))</f>
        <v/>
      </c>
      <c r="O315" s="0" t="str">
        <f aca="false">IF(OR(C315="",C315="Call them"),"",SUBSTITUTE(SUBSTITUTE(SUBSTITUTE(SUBSTITUTE(SUBSTITUTE(SUBSTITUTE(SUBSTITUTE(SUBSTITUTE(SUBSTITUTE(INDEX(Templates!$D$2:$D$5,P315),"{contact}",IF(E315="","there",E315)),"{client}",B315),"{invoice}",A315),"{amount}",TEXT(G315,"#,##0.00")),"{currency}",H315),"{due_date}",TEXT(I315,"d mmm yyyy")),"{days_overdue}",MAX(0,L315)),"{sender}",Settings!$B$2),"{business}",Settings!$B$3))</f>
        <v/>
      </c>
      <c r="P315" s="19" t="n">
        <f aca="false">IF(OR(A315="",J315&lt;&gt;"Unpaid",I315=""),0,IF(L315&gt;=Settings!$B$8,4,IF(L315&gt;=Settings!$B$7,3,IF(L315&gt;=0,2,IF(L315&gt;=-Settings!$B$6,1,0)))))</f>
        <v>0</v>
      </c>
    </row>
    <row r="316" customFormat="false" ht="15" hidden="false" customHeight="false" outlineLevel="0" collapsed="false">
      <c r="A316" s="17"/>
      <c r="B316" s="17"/>
      <c r="C316" s="13" t="str">
        <f aca="false">IF(P316=0,"",IF(P316&gt;IFERROR(MATCH(K316,Templates!$A$2:$A$5,0),0),INDEX(Templates!$A$2:$A$5,P316),IF(AND(P316=4,L316&gt;=Settings!$B$8+7),"Call them","")))</f>
        <v/>
      </c>
      <c r="D316" s="14" t="str">
        <f aca="false">IF(N316="","",HYPERLINK(IF(Settings!$B$4="Gmail","https://mail.google.com/mail/?"&amp;IF(Settings!$B$5="","","authuser="&amp;_xlfn.ENCODEURL(Settings!$B$5)&amp;"&amp;")&amp;"view=cm&amp;fs=1&amp;to="&amp;_xlfn.ENCODEURL(F316)&amp;"&amp;su="&amp;_xlfn.ENCODEURL(N316)&amp;"&amp;body="&amp;_xlfn.ENCODEURL(O316),"mailto:"&amp;F316&amp;"?subject="&amp;_xlfn.ENCODEURL(N316)&amp;"&amp;body="&amp;_xlfn.ENCODEURL(O316)),"Write email"))</f>
        <v/>
      </c>
      <c r="E316" s="17"/>
      <c r="F316" s="17"/>
      <c r="G316" s="20"/>
      <c r="H316" s="17"/>
      <c r="I316" s="21"/>
      <c r="J316" s="17"/>
      <c r="K316" s="17"/>
      <c r="L316" s="18" t="str">
        <f aca="true">IF(OR(I316="",J316&lt;&gt;"Unpaid"),"",TODAY()-I316)</f>
        <v/>
      </c>
      <c r="M316" s="17"/>
      <c r="N316" s="0" t="str">
        <f aca="false">IF(OR(C316="",C316="Call them"),"",SUBSTITUTE(SUBSTITUTE(SUBSTITUTE(SUBSTITUTE(SUBSTITUTE(SUBSTITUTE(SUBSTITUTE(SUBSTITUTE(SUBSTITUTE(INDEX(Templates!$C$2:$C$5,P316),"{contact}",IF(E316="","there",E316)),"{client}",B316),"{invoice}",A316),"{amount}",TEXT(G316,"#,##0.00")),"{currency}",H316),"{due_date}",TEXT(I316,"d mmm yyyy")),"{days_overdue}",MAX(0,L316)),"{sender}",Settings!$B$2),"{business}",Settings!$B$3))</f>
        <v/>
      </c>
      <c r="O316" s="0" t="str">
        <f aca="false">IF(OR(C316="",C316="Call them"),"",SUBSTITUTE(SUBSTITUTE(SUBSTITUTE(SUBSTITUTE(SUBSTITUTE(SUBSTITUTE(SUBSTITUTE(SUBSTITUTE(SUBSTITUTE(INDEX(Templates!$D$2:$D$5,P316),"{contact}",IF(E316="","there",E316)),"{client}",B316),"{invoice}",A316),"{amount}",TEXT(G316,"#,##0.00")),"{currency}",H316),"{due_date}",TEXT(I316,"d mmm yyyy")),"{days_overdue}",MAX(0,L316)),"{sender}",Settings!$B$2),"{business}",Settings!$B$3))</f>
        <v/>
      </c>
      <c r="P316" s="19" t="n">
        <f aca="false">IF(OR(A316="",J316&lt;&gt;"Unpaid",I316=""),0,IF(L316&gt;=Settings!$B$8,4,IF(L316&gt;=Settings!$B$7,3,IF(L316&gt;=0,2,IF(L316&gt;=-Settings!$B$6,1,0)))))</f>
        <v>0</v>
      </c>
    </row>
    <row r="317" customFormat="false" ht="15" hidden="false" customHeight="false" outlineLevel="0" collapsed="false">
      <c r="A317" s="17"/>
      <c r="B317" s="17"/>
      <c r="C317" s="13" t="str">
        <f aca="false">IF(P317=0,"",IF(P317&gt;IFERROR(MATCH(K317,Templates!$A$2:$A$5,0),0),INDEX(Templates!$A$2:$A$5,P317),IF(AND(P317=4,L317&gt;=Settings!$B$8+7),"Call them","")))</f>
        <v/>
      </c>
      <c r="D317" s="14" t="str">
        <f aca="false">IF(N317="","",HYPERLINK(IF(Settings!$B$4="Gmail","https://mail.google.com/mail/?"&amp;IF(Settings!$B$5="","","authuser="&amp;_xlfn.ENCODEURL(Settings!$B$5)&amp;"&amp;")&amp;"view=cm&amp;fs=1&amp;to="&amp;_xlfn.ENCODEURL(F317)&amp;"&amp;su="&amp;_xlfn.ENCODEURL(N317)&amp;"&amp;body="&amp;_xlfn.ENCODEURL(O317),"mailto:"&amp;F317&amp;"?subject="&amp;_xlfn.ENCODEURL(N317)&amp;"&amp;body="&amp;_xlfn.ENCODEURL(O317)),"Write email"))</f>
        <v/>
      </c>
      <c r="E317" s="17"/>
      <c r="F317" s="17"/>
      <c r="G317" s="20"/>
      <c r="H317" s="17"/>
      <c r="I317" s="21"/>
      <c r="J317" s="17"/>
      <c r="K317" s="17"/>
      <c r="L317" s="18" t="str">
        <f aca="true">IF(OR(I317="",J317&lt;&gt;"Unpaid"),"",TODAY()-I317)</f>
        <v/>
      </c>
      <c r="M317" s="17"/>
      <c r="N317" s="0" t="str">
        <f aca="false">IF(OR(C317="",C317="Call them"),"",SUBSTITUTE(SUBSTITUTE(SUBSTITUTE(SUBSTITUTE(SUBSTITUTE(SUBSTITUTE(SUBSTITUTE(SUBSTITUTE(SUBSTITUTE(INDEX(Templates!$C$2:$C$5,P317),"{contact}",IF(E317="","there",E317)),"{client}",B317),"{invoice}",A317),"{amount}",TEXT(G317,"#,##0.00")),"{currency}",H317),"{due_date}",TEXT(I317,"d mmm yyyy")),"{days_overdue}",MAX(0,L317)),"{sender}",Settings!$B$2),"{business}",Settings!$B$3))</f>
        <v/>
      </c>
      <c r="O317" s="0" t="str">
        <f aca="false">IF(OR(C317="",C317="Call them"),"",SUBSTITUTE(SUBSTITUTE(SUBSTITUTE(SUBSTITUTE(SUBSTITUTE(SUBSTITUTE(SUBSTITUTE(SUBSTITUTE(SUBSTITUTE(INDEX(Templates!$D$2:$D$5,P317),"{contact}",IF(E317="","there",E317)),"{client}",B317),"{invoice}",A317),"{amount}",TEXT(G317,"#,##0.00")),"{currency}",H317),"{due_date}",TEXT(I317,"d mmm yyyy")),"{days_overdue}",MAX(0,L317)),"{sender}",Settings!$B$2),"{business}",Settings!$B$3))</f>
        <v/>
      </c>
      <c r="P317" s="19" t="n">
        <f aca="false">IF(OR(A317="",J317&lt;&gt;"Unpaid",I317=""),0,IF(L317&gt;=Settings!$B$8,4,IF(L317&gt;=Settings!$B$7,3,IF(L317&gt;=0,2,IF(L317&gt;=-Settings!$B$6,1,0)))))</f>
        <v>0</v>
      </c>
    </row>
    <row r="318" customFormat="false" ht="15" hidden="false" customHeight="false" outlineLevel="0" collapsed="false">
      <c r="A318" s="17"/>
      <c r="B318" s="17"/>
      <c r="C318" s="13" t="str">
        <f aca="false">IF(P318=0,"",IF(P318&gt;IFERROR(MATCH(K318,Templates!$A$2:$A$5,0),0),INDEX(Templates!$A$2:$A$5,P318),IF(AND(P318=4,L318&gt;=Settings!$B$8+7),"Call them","")))</f>
        <v/>
      </c>
      <c r="D318" s="14" t="str">
        <f aca="false">IF(N318="","",HYPERLINK(IF(Settings!$B$4="Gmail","https://mail.google.com/mail/?"&amp;IF(Settings!$B$5="","","authuser="&amp;_xlfn.ENCODEURL(Settings!$B$5)&amp;"&amp;")&amp;"view=cm&amp;fs=1&amp;to="&amp;_xlfn.ENCODEURL(F318)&amp;"&amp;su="&amp;_xlfn.ENCODEURL(N318)&amp;"&amp;body="&amp;_xlfn.ENCODEURL(O318),"mailto:"&amp;F318&amp;"?subject="&amp;_xlfn.ENCODEURL(N318)&amp;"&amp;body="&amp;_xlfn.ENCODEURL(O318)),"Write email"))</f>
        <v/>
      </c>
      <c r="E318" s="17"/>
      <c r="F318" s="17"/>
      <c r="G318" s="20"/>
      <c r="H318" s="17"/>
      <c r="I318" s="21"/>
      <c r="J318" s="17"/>
      <c r="K318" s="17"/>
      <c r="L318" s="18" t="str">
        <f aca="true">IF(OR(I318="",J318&lt;&gt;"Unpaid"),"",TODAY()-I318)</f>
        <v/>
      </c>
      <c r="M318" s="17"/>
      <c r="N318" s="0" t="str">
        <f aca="false">IF(OR(C318="",C318="Call them"),"",SUBSTITUTE(SUBSTITUTE(SUBSTITUTE(SUBSTITUTE(SUBSTITUTE(SUBSTITUTE(SUBSTITUTE(SUBSTITUTE(SUBSTITUTE(INDEX(Templates!$C$2:$C$5,P318),"{contact}",IF(E318="","there",E318)),"{client}",B318),"{invoice}",A318),"{amount}",TEXT(G318,"#,##0.00")),"{currency}",H318),"{due_date}",TEXT(I318,"d mmm yyyy")),"{days_overdue}",MAX(0,L318)),"{sender}",Settings!$B$2),"{business}",Settings!$B$3))</f>
        <v/>
      </c>
      <c r="O318" s="0" t="str">
        <f aca="false">IF(OR(C318="",C318="Call them"),"",SUBSTITUTE(SUBSTITUTE(SUBSTITUTE(SUBSTITUTE(SUBSTITUTE(SUBSTITUTE(SUBSTITUTE(SUBSTITUTE(SUBSTITUTE(INDEX(Templates!$D$2:$D$5,P318),"{contact}",IF(E318="","there",E318)),"{client}",B318),"{invoice}",A318),"{amount}",TEXT(G318,"#,##0.00")),"{currency}",H318),"{due_date}",TEXT(I318,"d mmm yyyy")),"{days_overdue}",MAX(0,L318)),"{sender}",Settings!$B$2),"{business}",Settings!$B$3))</f>
        <v/>
      </c>
      <c r="P318" s="19" t="n">
        <f aca="false">IF(OR(A318="",J318&lt;&gt;"Unpaid",I318=""),0,IF(L318&gt;=Settings!$B$8,4,IF(L318&gt;=Settings!$B$7,3,IF(L318&gt;=0,2,IF(L318&gt;=-Settings!$B$6,1,0)))))</f>
        <v>0</v>
      </c>
    </row>
    <row r="319" customFormat="false" ht="15" hidden="false" customHeight="false" outlineLevel="0" collapsed="false">
      <c r="A319" s="17"/>
      <c r="B319" s="17"/>
      <c r="C319" s="13" t="str">
        <f aca="false">IF(P319=0,"",IF(P319&gt;IFERROR(MATCH(K319,Templates!$A$2:$A$5,0),0),INDEX(Templates!$A$2:$A$5,P319),IF(AND(P319=4,L319&gt;=Settings!$B$8+7),"Call them","")))</f>
        <v/>
      </c>
      <c r="D319" s="14" t="str">
        <f aca="false">IF(N319="","",HYPERLINK(IF(Settings!$B$4="Gmail","https://mail.google.com/mail/?"&amp;IF(Settings!$B$5="","","authuser="&amp;_xlfn.ENCODEURL(Settings!$B$5)&amp;"&amp;")&amp;"view=cm&amp;fs=1&amp;to="&amp;_xlfn.ENCODEURL(F319)&amp;"&amp;su="&amp;_xlfn.ENCODEURL(N319)&amp;"&amp;body="&amp;_xlfn.ENCODEURL(O319),"mailto:"&amp;F319&amp;"?subject="&amp;_xlfn.ENCODEURL(N319)&amp;"&amp;body="&amp;_xlfn.ENCODEURL(O319)),"Write email"))</f>
        <v/>
      </c>
      <c r="E319" s="17"/>
      <c r="F319" s="17"/>
      <c r="G319" s="20"/>
      <c r="H319" s="17"/>
      <c r="I319" s="21"/>
      <c r="J319" s="17"/>
      <c r="K319" s="17"/>
      <c r="L319" s="18" t="str">
        <f aca="true">IF(OR(I319="",J319&lt;&gt;"Unpaid"),"",TODAY()-I319)</f>
        <v/>
      </c>
      <c r="M319" s="17"/>
      <c r="N319" s="0" t="str">
        <f aca="false">IF(OR(C319="",C319="Call them"),"",SUBSTITUTE(SUBSTITUTE(SUBSTITUTE(SUBSTITUTE(SUBSTITUTE(SUBSTITUTE(SUBSTITUTE(SUBSTITUTE(SUBSTITUTE(INDEX(Templates!$C$2:$C$5,P319),"{contact}",IF(E319="","there",E319)),"{client}",B319),"{invoice}",A319),"{amount}",TEXT(G319,"#,##0.00")),"{currency}",H319),"{due_date}",TEXT(I319,"d mmm yyyy")),"{days_overdue}",MAX(0,L319)),"{sender}",Settings!$B$2),"{business}",Settings!$B$3))</f>
        <v/>
      </c>
      <c r="O319" s="0" t="str">
        <f aca="false">IF(OR(C319="",C319="Call them"),"",SUBSTITUTE(SUBSTITUTE(SUBSTITUTE(SUBSTITUTE(SUBSTITUTE(SUBSTITUTE(SUBSTITUTE(SUBSTITUTE(SUBSTITUTE(INDEX(Templates!$D$2:$D$5,P319),"{contact}",IF(E319="","there",E319)),"{client}",B319),"{invoice}",A319),"{amount}",TEXT(G319,"#,##0.00")),"{currency}",H319),"{due_date}",TEXT(I319,"d mmm yyyy")),"{days_overdue}",MAX(0,L319)),"{sender}",Settings!$B$2),"{business}",Settings!$B$3))</f>
        <v/>
      </c>
      <c r="P319" s="19" t="n">
        <f aca="false">IF(OR(A319="",J319&lt;&gt;"Unpaid",I319=""),0,IF(L319&gt;=Settings!$B$8,4,IF(L319&gt;=Settings!$B$7,3,IF(L319&gt;=0,2,IF(L319&gt;=-Settings!$B$6,1,0)))))</f>
        <v>0</v>
      </c>
    </row>
    <row r="320" customFormat="false" ht="15" hidden="false" customHeight="false" outlineLevel="0" collapsed="false">
      <c r="A320" s="17"/>
      <c r="B320" s="17"/>
      <c r="C320" s="13" t="str">
        <f aca="false">IF(P320=0,"",IF(P320&gt;IFERROR(MATCH(K320,Templates!$A$2:$A$5,0),0),INDEX(Templates!$A$2:$A$5,P320),IF(AND(P320=4,L320&gt;=Settings!$B$8+7),"Call them","")))</f>
        <v/>
      </c>
      <c r="D320" s="14" t="str">
        <f aca="false">IF(N320="","",HYPERLINK(IF(Settings!$B$4="Gmail","https://mail.google.com/mail/?"&amp;IF(Settings!$B$5="","","authuser="&amp;_xlfn.ENCODEURL(Settings!$B$5)&amp;"&amp;")&amp;"view=cm&amp;fs=1&amp;to="&amp;_xlfn.ENCODEURL(F320)&amp;"&amp;su="&amp;_xlfn.ENCODEURL(N320)&amp;"&amp;body="&amp;_xlfn.ENCODEURL(O320),"mailto:"&amp;F320&amp;"?subject="&amp;_xlfn.ENCODEURL(N320)&amp;"&amp;body="&amp;_xlfn.ENCODEURL(O320)),"Write email"))</f>
        <v/>
      </c>
      <c r="E320" s="17"/>
      <c r="F320" s="17"/>
      <c r="G320" s="20"/>
      <c r="H320" s="17"/>
      <c r="I320" s="21"/>
      <c r="J320" s="17"/>
      <c r="K320" s="17"/>
      <c r="L320" s="18" t="str">
        <f aca="true">IF(OR(I320="",J320&lt;&gt;"Unpaid"),"",TODAY()-I320)</f>
        <v/>
      </c>
      <c r="M320" s="17"/>
      <c r="N320" s="0" t="str">
        <f aca="false">IF(OR(C320="",C320="Call them"),"",SUBSTITUTE(SUBSTITUTE(SUBSTITUTE(SUBSTITUTE(SUBSTITUTE(SUBSTITUTE(SUBSTITUTE(SUBSTITUTE(SUBSTITUTE(INDEX(Templates!$C$2:$C$5,P320),"{contact}",IF(E320="","there",E320)),"{client}",B320),"{invoice}",A320),"{amount}",TEXT(G320,"#,##0.00")),"{currency}",H320),"{due_date}",TEXT(I320,"d mmm yyyy")),"{days_overdue}",MAX(0,L320)),"{sender}",Settings!$B$2),"{business}",Settings!$B$3))</f>
        <v/>
      </c>
      <c r="O320" s="0" t="str">
        <f aca="false">IF(OR(C320="",C320="Call them"),"",SUBSTITUTE(SUBSTITUTE(SUBSTITUTE(SUBSTITUTE(SUBSTITUTE(SUBSTITUTE(SUBSTITUTE(SUBSTITUTE(SUBSTITUTE(INDEX(Templates!$D$2:$D$5,P320),"{contact}",IF(E320="","there",E320)),"{client}",B320),"{invoice}",A320),"{amount}",TEXT(G320,"#,##0.00")),"{currency}",H320),"{due_date}",TEXT(I320,"d mmm yyyy")),"{days_overdue}",MAX(0,L320)),"{sender}",Settings!$B$2),"{business}",Settings!$B$3))</f>
        <v/>
      </c>
      <c r="P320" s="19" t="n">
        <f aca="false">IF(OR(A320="",J320&lt;&gt;"Unpaid",I320=""),0,IF(L320&gt;=Settings!$B$8,4,IF(L320&gt;=Settings!$B$7,3,IF(L320&gt;=0,2,IF(L320&gt;=-Settings!$B$6,1,0)))))</f>
        <v>0</v>
      </c>
    </row>
    <row r="321" customFormat="false" ht="15" hidden="false" customHeight="false" outlineLevel="0" collapsed="false">
      <c r="A321" s="17"/>
      <c r="B321" s="17"/>
      <c r="C321" s="13" t="str">
        <f aca="false">IF(P321=0,"",IF(P321&gt;IFERROR(MATCH(K321,Templates!$A$2:$A$5,0),0),INDEX(Templates!$A$2:$A$5,P321),IF(AND(P321=4,L321&gt;=Settings!$B$8+7),"Call them","")))</f>
        <v/>
      </c>
      <c r="D321" s="14" t="str">
        <f aca="false">IF(N321="","",HYPERLINK(IF(Settings!$B$4="Gmail","https://mail.google.com/mail/?"&amp;IF(Settings!$B$5="","","authuser="&amp;_xlfn.ENCODEURL(Settings!$B$5)&amp;"&amp;")&amp;"view=cm&amp;fs=1&amp;to="&amp;_xlfn.ENCODEURL(F321)&amp;"&amp;su="&amp;_xlfn.ENCODEURL(N321)&amp;"&amp;body="&amp;_xlfn.ENCODEURL(O321),"mailto:"&amp;F321&amp;"?subject="&amp;_xlfn.ENCODEURL(N321)&amp;"&amp;body="&amp;_xlfn.ENCODEURL(O321)),"Write email"))</f>
        <v/>
      </c>
      <c r="E321" s="17"/>
      <c r="F321" s="17"/>
      <c r="G321" s="20"/>
      <c r="H321" s="17"/>
      <c r="I321" s="21"/>
      <c r="J321" s="17"/>
      <c r="K321" s="17"/>
      <c r="L321" s="18" t="str">
        <f aca="true">IF(OR(I321="",J321&lt;&gt;"Unpaid"),"",TODAY()-I321)</f>
        <v/>
      </c>
      <c r="M321" s="17"/>
      <c r="N321" s="0" t="str">
        <f aca="false">IF(OR(C321="",C321="Call them"),"",SUBSTITUTE(SUBSTITUTE(SUBSTITUTE(SUBSTITUTE(SUBSTITUTE(SUBSTITUTE(SUBSTITUTE(SUBSTITUTE(SUBSTITUTE(INDEX(Templates!$C$2:$C$5,P321),"{contact}",IF(E321="","there",E321)),"{client}",B321),"{invoice}",A321),"{amount}",TEXT(G321,"#,##0.00")),"{currency}",H321),"{due_date}",TEXT(I321,"d mmm yyyy")),"{days_overdue}",MAX(0,L321)),"{sender}",Settings!$B$2),"{business}",Settings!$B$3))</f>
        <v/>
      </c>
      <c r="O321" s="0" t="str">
        <f aca="false">IF(OR(C321="",C321="Call them"),"",SUBSTITUTE(SUBSTITUTE(SUBSTITUTE(SUBSTITUTE(SUBSTITUTE(SUBSTITUTE(SUBSTITUTE(SUBSTITUTE(SUBSTITUTE(INDEX(Templates!$D$2:$D$5,P321),"{contact}",IF(E321="","there",E321)),"{client}",B321),"{invoice}",A321),"{amount}",TEXT(G321,"#,##0.00")),"{currency}",H321),"{due_date}",TEXT(I321,"d mmm yyyy")),"{days_overdue}",MAX(0,L321)),"{sender}",Settings!$B$2),"{business}",Settings!$B$3))</f>
        <v/>
      </c>
      <c r="P321" s="19" t="n">
        <f aca="false">IF(OR(A321="",J321&lt;&gt;"Unpaid",I321=""),0,IF(L321&gt;=Settings!$B$8,4,IF(L321&gt;=Settings!$B$7,3,IF(L321&gt;=0,2,IF(L321&gt;=-Settings!$B$6,1,0)))))</f>
        <v>0</v>
      </c>
    </row>
    <row r="322" customFormat="false" ht="15" hidden="false" customHeight="false" outlineLevel="0" collapsed="false">
      <c r="A322" s="17"/>
      <c r="B322" s="17"/>
      <c r="C322" s="13" t="str">
        <f aca="false">IF(P322=0,"",IF(P322&gt;IFERROR(MATCH(K322,Templates!$A$2:$A$5,0),0),INDEX(Templates!$A$2:$A$5,P322),IF(AND(P322=4,L322&gt;=Settings!$B$8+7),"Call them","")))</f>
        <v/>
      </c>
      <c r="D322" s="14" t="str">
        <f aca="false">IF(N322="","",HYPERLINK(IF(Settings!$B$4="Gmail","https://mail.google.com/mail/?"&amp;IF(Settings!$B$5="","","authuser="&amp;_xlfn.ENCODEURL(Settings!$B$5)&amp;"&amp;")&amp;"view=cm&amp;fs=1&amp;to="&amp;_xlfn.ENCODEURL(F322)&amp;"&amp;su="&amp;_xlfn.ENCODEURL(N322)&amp;"&amp;body="&amp;_xlfn.ENCODEURL(O322),"mailto:"&amp;F322&amp;"?subject="&amp;_xlfn.ENCODEURL(N322)&amp;"&amp;body="&amp;_xlfn.ENCODEURL(O322)),"Write email"))</f>
        <v/>
      </c>
      <c r="E322" s="17"/>
      <c r="F322" s="17"/>
      <c r="G322" s="20"/>
      <c r="H322" s="17"/>
      <c r="I322" s="21"/>
      <c r="J322" s="17"/>
      <c r="K322" s="17"/>
      <c r="L322" s="18" t="str">
        <f aca="true">IF(OR(I322="",J322&lt;&gt;"Unpaid"),"",TODAY()-I322)</f>
        <v/>
      </c>
      <c r="M322" s="17"/>
      <c r="N322" s="0" t="str">
        <f aca="false">IF(OR(C322="",C322="Call them"),"",SUBSTITUTE(SUBSTITUTE(SUBSTITUTE(SUBSTITUTE(SUBSTITUTE(SUBSTITUTE(SUBSTITUTE(SUBSTITUTE(SUBSTITUTE(INDEX(Templates!$C$2:$C$5,P322),"{contact}",IF(E322="","there",E322)),"{client}",B322),"{invoice}",A322),"{amount}",TEXT(G322,"#,##0.00")),"{currency}",H322),"{due_date}",TEXT(I322,"d mmm yyyy")),"{days_overdue}",MAX(0,L322)),"{sender}",Settings!$B$2),"{business}",Settings!$B$3))</f>
        <v/>
      </c>
      <c r="O322" s="0" t="str">
        <f aca="false">IF(OR(C322="",C322="Call them"),"",SUBSTITUTE(SUBSTITUTE(SUBSTITUTE(SUBSTITUTE(SUBSTITUTE(SUBSTITUTE(SUBSTITUTE(SUBSTITUTE(SUBSTITUTE(INDEX(Templates!$D$2:$D$5,P322),"{contact}",IF(E322="","there",E322)),"{client}",B322),"{invoice}",A322),"{amount}",TEXT(G322,"#,##0.00")),"{currency}",H322),"{due_date}",TEXT(I322,"d mmm yyyy")),"{days_overdue}",MAX(0,L322)),"{sender}",Settings!$B$2),"{business}",Settings!$B$3))</f>
        <v/>
      </c>
      <c r="P322" s="19" t="n">
        <f aca="false">IF(OR(A322="",J322&lt;&gt;"Unpaid",I322=""),0,IF(L322&gt;=Settings!$B$8,4,IF(L322&gt;=Settings!$B$7,3,IF(L322&gt;=0,2,IF(L322&gt;=-Settings!$B$6,1,0)))))</f>
        <v>0</v>
      </c>
    </row>
    <row r="323" customFormat="false" ht="15" hidden="false" customHeight="false" outlineLevel="0" collapsed="false">
      <c r="A323" s="17"/>
      <c r="B323" s="17"/>
      <c r="C323" s="13" t="str">
        <f aca="false">IF(P323=0,"",IF(P323&gt;IFERROR(MATCH(K323,Templates!$A$2:$A$5,0),0),INDEX(Templates!$A$2:$A$5,P323),IF(AND(P323=4,L323&gt;=Settings!$B$8+7),"Call them","")))</f>
        <v/>
      </c>
      <c r="D323" s="14" t="str">
        <f aca="false">IF(N323="","",HYPERLINK(IF(Settings!$B$4="Gmail","https://mail.google.com/mail/?"&amp;IF(Settings!$B$5="","","authuser="&amp;_xlfn.ENCODEURL(Settings!$B$5)&amp;"&amp;")&amp;"view=cm&amp;fs=1&amp;to="&amp;_xlfn.ENCODEURL(F323)&amp;"&amp;su="&amp;_xlfn.ENCODEURL(N323)&amp;"&amp;body="&amp;_xlfn.ENCODEURL(O323),"mailto:"&amp;F323&amp;"?subject="&amp;_xlfn.ENCODEURL(N323)&amp;"&amp;body="&amp;_xlfn.ENCODEURL(O323)),"Write email"))</f>
        <v/>
      </c>
      <c r="E323" s="17"/>
      <c r="F323" s="17"/>
      <c r="G323" s="20"/>
      <c r="H323" s="17"/>
      <c r="I323" s="21"/>
      <c r="J323" s="17"/>
      <c r="K323" s="17"/>
      <c r="L323" s="18" t="str">
        <f aca="true">IF(OR(I323="",J323&lt;&gt;"Unpaid"),"",TODAY()-I323)</f>
        <v/>
      </c>
      <c r="M323" s="17"/>
      <c r="N323" s="0" t="str">
        <f aca="false">IF(OR(C323="",C323="Call them"),"",SUBSTITUTE(SUBSTITUTE(SUBSTITUTE(SUBSTITUTE(SUBSTITUTE(SUBSTITUTE(SUBSTITUTE(SUBSTITUTE(SUBSTITUTE(INDEX(Templates!$C$2:$C$5,P323),"{contact}",IF(E323="","there",E323)),"{client}",B323),"{invoice}",A323),"{amount}",TEXT(G323,"#,##0.00")),"{currency}",H323),"{due_date}",TEXT(I323,"d mmm yyyy")),"{days_overdue}",MAX(0,L323)),"{sender}",Settings!$B$2),"{business}",Settings!$B$3))</f>
        <v/>
      </c>
      <c r="O323" s="0" t="str">
        <f aca="false">IF(OR(C323="",C323="Call them"),"",SUBSTITUTE(SUBSTITUTE(SUBSTITUTE(SUBSTITUTE(SUBSTITUTE(SUBSTITUTE(SUBSTITUTE(SUBSTITUTE(SUBSTITUTE(INDEX(Templates!$D$2:$D$5,P323),"{contact}",IF(E323="","there",E323)),"{client}",B323),"{invoice}",A323),"{amount}",TEXT(G323,"#,##0.00")),"{currency}",H323),"{due_date}",TEXT(I323,"d mmm yyyy")),"{days_overdue}",MAX(0,L323)),"{sender}",Settings!$B$2),"{business}",Settings!$B$3))</f>
        <v/>
      </c>
      <c r="P323" s="19" t="n">
        <f aca="false">IF(OR(A323="",J323&lt;&gt;"Unpaid",I323=""),0,IF(L323&gt;=Settings!$B$8,4,IF(L323&gt;=Settings!$B$7,3,IF(L323&gt;=0,2,IF(L323&gt;=-Settings!$B$6,1,0)))))</f>
        <v>0</v>
      </c>
    </row>
    <row r="324" customFormat="false" ht="15" hidden="false" customHeight="false" outlineLevel="0" collapsed="false">
      <c r="A324" s="17"/>
      <c r="B324" s="17"/>
      <c r="C324" s="13" t="str">
        <f aca="false">IF(P324=0,"",IF(P324&gt;IFERROR(MATCH(K324,Templates!$A$2:$A$5,0),0),INDEX(Templates!$A$2:$A$5,P324),IF(AND(P324=4,L324&gt;=Settings!$B$8+7),"Call them","")))</f>
        <v/>
      </c>
      <c r="D324" s="14" t="str">
        <f aca="false">IF(N324="","",HYPERLINK(IF(Settings!$B$4="Gmail","https://mail.google.com/mail/?"&amp;IF(Settings!$B$5="","","authuser="&amp;_xlfn.ENCODEURL(Settings!$B$5)&amp;"&amp;")&amp;"view=cm&amp;fs=1&amp;to="&amp;_xlfn.ENCODEURL(F324)&amp;"&amp;su="&amp;_xlfn.ENCODEURL(N324)&amp;"&amp;body="&amp;_xlfn.ENCODEURL(O324),"mailto:"&amp;F324&amp;"?subject="&amp;_xlfn.ENCODEURL(N324)&amp;"&amp;body="&amp;_xlfn.ENCODEURL(O324)),"Write email"))</f>
        <v/>
      </c>
      <c r="E324" s="17"/>
      <c r="F324" s="17"/>
      <c r="G324" s="20"/>
      <c r="H324" s="17"/>
      <c r="I324" s="21"/>
      <c r="J324" s="17"/>
      <c r="K324" s="17"/>
      <c r="L324" s="18" t="str">
        <f aca="true">IF(OR(I324="",J324&lt;&gt;"Unpaid"),"",TODAY()-I324)</f>
        <v/>
      </c>
      <c r="M324" s="17"/>
      <c r="N324" s="0" t="str">
        <f aca="false">IF(OR(C324="",C324="Call them"),"",SUBSTITUTE(SUBSTITUTE(SUBSTITUTE(SUBSTITUTE(SUBSTITUTE(SUBSTITUTE(SUBSTITUTE(SUBSTITUTE(SUBSTITUTE(INDEX(Templates!$C$2:$C$5,P324),"{contact}",IF(E324="","there",E324)),"{client}",B324),"{invoice}",A324),"{amount}",TEXT(G324,"#,##0.00")),"{currency}",H324),"{due_date}",TEXT(I324,"d mmm yyyy")),"{days_overdue}",MAX(0,L324)),"{sender}",Settings!$B$2),"{business}",Settings!$B$3))</f>
        <v/>
      </c>
      <c r="O324" s="0" t="str">
        <f aca="false">IF(OR(C324="",C324="Call them"),"",SUBSTITUTE(SUBSTITUTE(SUBSTITUTE(SUBSTITUTE(SUBSTITUTE(SUBSTITUTE(SUBSTITUTE(SUBSTITUTE(SUBSTITUTE(INDEX(Templates!$D$2:$D$5,P324),"{contact}",IF(E324="","there",E324)),"{client}",B324),"{invoice}",A324),"{amount}",TEXT(G324,"#,##0.00")),"{currency}",H324),"{due_date}",TEXT(I324,"d mmm yyyy")),"{days_overdue}",MAX(0,L324)),"{sender}",Settings!$B$2),"{business}",Settings!$B$3))</f>
        <v/>
      </c>
      <c r="P324" s="19" t="n">
        <f aca="false">IF(OR(A324="",J324&lt;&gt;"Unpaid",I324=""),0,IF(L324&gt;=Settings!$B$8,4,IF(L324&gt;=Settings!$B$7,3,IF(L324&gt;=0,2,IF(L324&gt;=-Settings!$B$6,1,0)))))</f>
        <v>0</v>
      </c>
    </row>
    <row r="325" customFormat="false" ht="15" hidden="false" customHeight="false" outlineLevel="0" collapsed="false">
      <c r="A325" s="17"/>
      <c r="B325" s="17"/>
      <c r="C325" s="13" t="str">
        <f aca="false">IF(P325=0,"",IF(P325&gt;IFERROR(MATCH(K325,Templates!$A$2:$A$5,0),0),INDEX(Templates!$A$2:$A$5,P325),IF(AND(P325=4,L325&gt;=Settings!$B$8+7),"Call them","")))</f>
        <v/>
      </c>
      <c r="D325" s="14" t="str">
        <f aca="false">IF(N325="","",HYPERLINK(IF(Settings!$B$4="Gmail","https://mail.google.com/mail/?"&amp;IF(Settings!$B$5="","","authuser="&amp;_xlfn.ENCODEURL(Settings!$B$5)&amp;"&amp;")&amp;"view=cm&amp;fs=1&amp;to="&amp;_xlfn.ENCODEURL(F325)&amp;"&amp;su="&amp;_xlfn.ENCODEURL(N325)&amp;"&amp;body="&amp;_xlfn.ENCODEURL(O325),"mailto:"&amp;F325&amp;"?subject="&amp;_xlfn.ENCODEURL(N325)&amp;"&amp;body="&amp;_xlfn.ENCODEURL(O325)),"Write email"))</f>
        <v/>
      </c>
      <c r="E325" s="17"/>
      <c r="F325" s="17"/>
      <c r="G325" s="20"/>
      <c r="H325" s="17"/>
      <c r="I325" s="21"/>
      <c r="J325" s="17"/>
      <c r="K325" s="17"/>
      <c r="L325" s="18" t="str">
        <f aca="true">IF(OR(I325="",J325&lt;&gt;"Unpaid"),"",TODAY()-I325)</f>
        <v/>
      </c>
      <c r="M325" s="17"/>
      <c r="N325" s="0" t="str">
        <f aca="false">IF(OR(C325="",C325="Call them"),"",SUBSTITUTE(SUBSTITUTE(SUBSTITUTE(SUBSTITUTE(SUBSTITUTE(SUBSTITUTE(SUBSTITUTE(SUBSTITUTE(SUBSTITUTE(INDEX(Templates!$C$2:$C$5,P325),"{contact}",IF(E325="","there",E325)),"{client}",B325),"{invoice}",A325),"{amount}",TEXT(G325,"#,##0.00")),"{currency}",H325),"{due_date}",TEXT(I325,"d mmm yyyy")),"{days_overdue}",MAX(0,L325)),"{sender}",Settings!$B$2),"{business}",Settings!$B$3))</f>
        <v/>
      </c>
      <c r="O325" s="0" t="str">
        <f aca="false">IF(OR(C325="",C325="Call them"),"",SUBSTITUTE(SUBSTITUTE(SUBSTITUTE(SUBSTITUTE(SUBSTITUTE(SUBSTITUTE(SUBSTITUTE(SUBSTITUTE(SUBSTITUTE(INDEX(Templates!$D$2:$D$5,P325),"{contact}",IF(E325="","there",E325)),"{client}",B325),"{invoice}",A325),"{amount}",TEXT(G325,"#,##0.00")),"{currency}",H325),"{due_date}",TEXT(I325,"d mmm yyyy")),"{days_overdue}",MAX(0,L325)),"{sender}",Settings!$B$2),"{business}",Settings!$B$3))</f>
        <v/>
      </c>
      <c r="P325" s="19" t="n">
        <f aca="false">IF(OR(A325="",J325&lt;&gt;"Unpaid",I325=""),0,IF(L325&gt;=Settings!$B$8,4,IF(L325&gt;=Settings!$B$7,3,IF(L325&gt;=0,2,IF(L325&gt;=-Settings!$B$6,1,0)))))</f>
        <v>0</v>
      </c>
    </row>
    <row r="326" customFormat="false" ht="15" hidden="false" customHeight="false" outlineLevel="0" collapsed="false">
      <c r="A326" s="17"/>
      <c r="B326" s="17"/>
      <c r="C326" s="13" t="str">
        <f aca="false">IF(P326=0,"",IF(P326&gt;IFERROR(MATCH(K326,Templates!$A$2:$A$5,0),0),INDEX(Templates!$A$2:$A$5,P326),IF(AND(P326=4,L326&gt;=Settings!$B$8+7),"Call them","")))</f>
        <v/>
      </c>
      <c r="D326" s="14" t="str">
        <f aca="false">IF(N326="","",HYPERLINK(IF(Settings!$B$4="Gmail","https://mail.google.com/mail/?"&amp;IF(Settings!$B$5="","","authuser="&amp;_xlfn.ENCODEURL(Settings!$B$5)&amp;"&amp;")&amp;"view=cm&amp;fs=1&amp;to="&amp;_xlfn.ENCODEURL(F326)&amp;"&amp;su="&amp;_xlfn.ENCODEURL(N326)&amp;"&amp;body="&amp;_xlfn.ENCODEURL(O326),"mailto:"&amp;F326&amp;"?subject="&amp;_xlfn.ENCODEURL(N326)&amp;"&amp;body="&amp;_xlfn.ENCODEURL(O326)),"Write email"))</f>
        <v/>
      </c>
      <c r="E326" s="17"/>
      <c r="F326" s="17"/>
      <c r="G326" s="20"/>
      <c r="H326" s="17"/>
      <c r="I326" s="21"/>
      <c r="J326" s="17"/>
      <c r="K326" s="17"/>
      <c r="L326" s="18" t="str">
        <f aca="true">IF(OR(I326="",J326&lt;&gt;"Unpaid"),"",TODAY()-I326)</f>
        <v/>
      </c>
      <c r="M326" s="17"/>
      <c r="N326" s="0" t="str">
        <f aca="false">IF(OR(C326="",C326="Call them"),"",SUBSTITUTE(SUBSTITUTE(SUBSTITUTE(SUBSTITUTE(SUBSTITUTE(SUBSTITUTE(SUBSTITUTE(SUBSTITUTE(SUBSTITUTE(INDEX(Templates!$C$2:$C$5,P326),"{contact}",IF(E326="","there",E326)),"{client}",B326),"{invoice}",A326),"{amount}",TEXT(G326,"#,##0.00")),"{currency}",H326),"{due_date}",TEXT(I326,"d mmm yyyy")),"{days_overdue}",MAX(0,L326)),"{sender}",Settings!$B$2),"{business}",Settings!$B$3))</f>
        <v/>
      </c>
      <c r="O326" s="0" t="str">
        <f aca="false">IF(OR(C326="",C326="Call them"),"",SUBSTITUTE(SUBSTITUTE(SUBSTITUTE(SUBSTITUTE(SUBSTITUTE(SUBSTITUTE(SUBSTITUTE(SUBSTITUTE(SUBSTITUTE(INDEX(Templates!$D$2:$D$5,P326),"{contact}",IF(E326="","there",E326)),"{client}",B326),"{invoice}",A326),"{amount}",TEXT(G326,"#,##0.00")),"{currency}",H326),"{due_date}",TEXT(I326,"d mmm yyyy")),"{days_overdue}",MAX(0,L326)),"{sender}",Settings!$B$2),"{business}",Settings!$B$3))</f>
        <v/>
      </c>
      <c r="P326" s="19" t="n">
        <f aca="false">IF(OR(A326="",J326&lt;&gt;"Unpaid",I326=""),0,IF(L326&gt;=Settings!$B$8,4,IF(L326&gt;=Settings!$B$7,3,IF(L326&gt;=0,2,IF(L326&gt;=-Settings!$B$6,1,0)))))</f>
        <v>0</v>
      </c>
    </row>
    <row r="327" customFormat="false" ht="15" hidden="false" customHeight="false" outlineLevel="0" collapsed="false">
      <c r="A327" s="17"/>
      <c r="B327" s="17"/>
      <c r="C327" s="13" t="str">
        <f aca="false">IF(P327=0,"",IF(P327&gt;IFERROR(MATCH(K327,Templates!$A$2:$A$5,0),0),INDEX(Templates!$A$2:$A$5,P327),IF(AND(P327=4,L327&gt;=Settings!$B$8+7),"Call them","")))</f>
        <v/>
      </c>
      <c r="D327" s="14" t="str">
        <f aca="false">IF(N327="","",HYPERLINK(IF(Settings!$B$4="Gmail","https://mail.google.com/mail/?"&amp;IF(Settings!$B$5="","","authuser="&amp;_xlfn.ENCODEURL(Settings!$B$5)&amp;"&amp;")&amp;"view=cm&amp;fs=1&amp;to="&amp;_xlfn.ENCODEURL(F327)&amp;"&amp;su="&amp;_xlfn.ENCODEURL(N327)&amp;"&amp;body="&amp;_xlfn.ENCODEURL(O327),"mailto:"&amp;F327&amp;"?subject="&amp;_xlfn.ENCODEURL(N327)&amp;"&amp;body="&amp;_xlfn.ENCODEURL(O327)),"Write email"))</f>
        <v/>
      </c>
      <c r="E327" s="17"/>
      <c r="F327" s="17"/>
      <c r="G327" s="20"/>
      <c r="H327" s="17"/>
      <c r="I327" s="21"/>
      <c r="J327" s="17"/>
      <c r="K327" s="17"/>
      <c r="L327" s="18" t="str">
        <f aca="true">IF(OR(I327="",J327&lt;&gt;"Unpaid"),"",TODAY()-I327)</f>
        <v/>
      </c>
      <c r="M327" s="17"/>
      <c r="N327" s="0" t="str">
        <f aca="false">IF(OR(C327="",C327="Call them"),"",SUBSTITUTE(SUBSTITUTE(SUBSTITUTE(SUBSTITUTE(SUBSTITUTE(SUBSTITUTE(SUBSTITUTE(SUBSTITUTE(SUBSTITUTE(INDEX(Templates!$C$2:$C$5,P327),"{contact}",IF(E327="","there",E327)),"{client}",B327),"{invoice}",A327),"{amount}",TEXT(G327,"#,##0.00")),"{currency}",H327),"{due_date}",TEXT(I327,"d mmm yyyy")),"{days_overdue}",MAX(0,L327)),"{sender}",Settings!$B$2),"{business}",Settings!$B$3))</f>
        <v/>
      </c>
      <c r="O327" s="0" t="str">
        <f aca="false">IF(OR(C327="",C327="Call them"),"",SUBSTITUTE(SUBSTITUTE(SUBSTITUTE(SUBSTITUTE(SUBSTITUTE(SUBSTITUTE(SUBSTITUTE(SUBSTITUTE(SUBSTITUTE(INDEX(Templates!$D$2:$D$5,P327),"{contact}",IF(E327="","there",E327)),"{client}",B327),"{invoice}",A327),"{amount}",TEXT(G327,"#,##0.00")),"{currency}",H327),"{due_date}",TEXT(I327,"d mmm yyyy")),"{days_overdue}",MAX(0,L327)),"{sender}",Settings!$B$2),"{business}",Settings!$B$3))</f>
        <v/>
      </c>
      <c r="P327" s="19" t="n">
        <f aca="false">IF(OR(A327="",J327&lt;&gt;"Unpaid",I327=""),0,IF(L327&gt;=Settings!$B$8,4,IF(L327&gt;=Settings!$B$7,3,IF(L327&gt;=0,2,IF(L327&gt;=-Settings!$B$6,1,0)))))</f>
        <v>0</v>
      </c>
    </row>
    <row r="328" customFormat="false" ht="15" hidden="false" customHeight="false" outlineLevel="0" collapsed="false">
      <c r="A328" s="17"/>
      <c r="B328" s="17"/>
      <c r="C328" s="13" t="str">
        <f aca="false">IF(P328=0,"",IF(P328&gt;IFERROR(MATCH(K328,Templates!$A$2:$A$5,0),0),INDEX(Templates!$A$2:$A$5,P328),IF(AND(P328=4,L328&gt;=Settings!$B$8+7),"Call them","")))</f>
        <v/>
      </c>
      <c r="D328" s="14" t="str">
        <f aca="false">IF(N328="","",HYPERLINK(IF(Settings!$B$4="Gmail","https://mail.google.com/mail/?"&amp;IF(Settings!$B$5="","","authuser="&amp;_xlfn.ENCODEURL(Settings!$B$5)&amp;"&amp;")&amp;"view=cm&amp;fs=1&amp;to="&amp;_xlfn.ENCODEURL(F328)&amp;"&amp;su="&amp;_xlfn.ENCODEURL(N328)&amp;"&amp;body="&amp;_xlfn.ENCODEURL(O328),"mailto:"&amp;F328&amp;"?subject="&amp;_xlfn.ENCODEURL(N328)&amp;"&amp;body="&amp;_xlfn.ENCODEURL(O328)),"Write email"))</f>
        <v/>
      </c>
      <c r="E328" s="17"/>
      <c r="F328" s="17"/>
      <c r="G328" s="20"/>
      <c r="H328" s="17"/>
      <c r="I328" s="21"/>
      <c r="J328" s="17"/>
      <c r="K328" s="17"/>
      <c r="L328" s="18" t="str">
        <f aca="true">IF(OR(I328="",J328&lt;&gt;"Unpaid"),"",TODAY()-I328)</f>
        <v/>
      </c>
      <c r="M328" s="17"/>
      <c r="N328" s="0" t="str">
        <f aca="false">IF(OR(C328="",C328="Call them"),"",SUBSTITUTE(SUBSTITUTE(SUBSTITUTE(SUBSTITUTE(SUBSTITUTE(SUBSTITUTE(SUBSTITUTE(SUBSTITUTE(SUBSTITUTE(INDEX(Templates!$C$2:$C$5,P328),"{contact}",IF(E328="","there",E328)),"{client}",B328),"{invoice}",A328),"{amount}",TEXT(G328,"#,##0.00")),"{currency}",H328),"{due_date}",TEXT(I328,"d mmm yyyy")),"{days_overdue}",MAX(0,L328)),"{sender}",Settings!$B$2),"{business}",Settings!$B$3))</f>
        <v/>
      </c>
      <c r="O328" s="0" t="str">
        <f aca="false">IF(OR(C328="",C328="Call them"),"",SUBSTITUTE(SUBSTITUTE(SUBSTITUTE(SUBSTITUTE(SUBSTITUTE(SUBSTITUTE(SUBSTITUTE(SUBSTITUTE(SUBSTITUTE(INDEX(Templates!$D$2:$D$5,P328),"{contact}",IF(E328="","there",E328)),"{client}",B328),"{invoice}",A328),"{amount}",TEXT(G328,"#,##0.00")),"{currency}",H328),"{due_date}",TEXT(I328,"d mmm yyyy")),"{days_overdue}",MAX(0,L328)),"{sender}",Settings!$B$2),"{business}",Settings!$B$3))</f>
        <v/>
      </c>
      <c r="P328" s="19" t="n">
        <f aca="false">IF(OR(A328="",J328&lt;&gt;"Unpaid",I328=""),0,IF(L328&gt;=Settings!$B$8,4,IF(L328&gt;=Settings!$B$7,3,IF(L328&gt;=0,2,IF(L328&gt;=-Settings!$B$6,1,0)))))</f>
        <v>0</v>
      </c>
    </row>
    <row r="329" customFormat="false" ht="15" hidden="false" customHeight="false" outlineLevel="0" collapsed="false">
      <c r="A329" s="17"/>
      <c r="B329" s="17"/>
      <c r="C329" s="13" t="str">
        <f aca="false">IF(P329=0,"",IF(P329&gt;IFERROR(MATCH(K329,Templates!$A$2:$A$5,0),0),INDEX(Templates!$A$2:$A$5,P329),IF(AND(P329=4,L329&gt;=Settings!$B$8+7),"Call them","")))</f>
        <v/>
      </c>
      <c r="D329" s="14" t="str">
        <f aca="false">IF(N329="","",HYPERLINK(IF(Settings!$B$4="Gmail","https://mail.google.com/mail/?"&amp;IF(Settings!$B$5="","","authuser="&amp;_xlfn.ENCODEURL(Settings!$B$5)&amp;"&amp;")&amp;"view=cm&amp;fs=1&amp;to="&amp;_xlfn.ENCODEURL(F329)&amp;"&amp;su="&amp;_xlfn.ENCODEURL(N329)&amp;"&amp;body="&amp;_xlfn.ENCODEURL(O329),"mailto:"&amp;F329&amp;"?subject="&amp;_xlfn.ENCODEURL(N329)&amp;"&amp;body="&amp;_xlfn.ENCODEURL(O329)),"Write email"))</f>
        <v/>
      </c>
      <c r="E329" s="17"/>
      <c r="F329" s="17"/>
      <c r="G329" s="20"/>
      <c r="H329" s="17"/>
      <c r="I329" s="21"/>
      <c r="J329" s="17"/>
      <c r="K329" s="17"/>
      <c r="L329" s="18" t="str">
        <f aca="true">IF(OR(I329="",J329&lt;&gt;"Unpaid"),"",TODAY()-I329)</f>
        <v/>
      </c>
      <c r="M329" s="17"/>
      <c r="N329" s="0" t="str">
        <f aca="false">IF(OR(C329="",C329="Call them"),"",SUBSTITUTE(SUBSTITUTE(SUBSTITUTE(SUBSTITUTE(SUBSTITUTE(SUBSTITUTE(SUBSTITUTE(SUBSTITUTE(SUBSTITUTE(INDEX(Templates!$C$2:$C$5,P329),"{contact}",IF(E329="","there",E329)),"{client}",B329),"{invoice}",A329),"{amount}",TEXT(G329,"#,##0.00")),"{currency}",H329),"{due_date}",TEXT(I329,"d mmm yyyy")),"{days_overdue}",MAX(0,L329)),"{sender}",Settings!$B$2),"{business}",Settings!$B$3))</f>
        <v/>
      </c>
      <c r="O329" s="0" t="str">
        <f aca="false">IF(OR(C329="",C329="Call them"),"",SUBSTITUTE(SUBSTITUTE(SUBSTITUTE(SUBSTITUTE(SUBSTITUTE(SUBSTITUTE(SUBSTITUTE(SUBSTITUTE(SUBSTITUTE(INDEX(Templates!$D$2:$D$5,P329),"{contact}",IF(E329="","there",E329)),"{client}",B329),"{invoice}",A329),"{amount}",TEXT(G329,"#,##0.00")),"{currency}",H329),"{due_date}",TEXT(I329,"d mmm yyyy")),"{days_overdue}",MAX(0,L329)),"{sender}",Settings!$B$2),"{business}",Settings!$B$3))</f>
        <v/>
      </c>
      <c r="P329" s="19" t="n">
        <f aca="false">IF(OR(A329="",J329&lt;&gt;"Unpaid",I329=""),0,IF(L329&gt;=Settings!$B$8,4,IF(L329&gt;=Settings!$B$7,3,IF(L329&gt;=0,2,IF(L329&gt;=-Settings!$B$6,1,0)))))</f>
        <v>0</v>
      </c>
    </row>
    <row r="330" customFormat="false" ht="15" hidden="false" customHeight="false" outlineLevel="0" collapsed="false">
      <c r="A330" s="17"/>
      <c r="B330" s="17"/>
      <c r="C330" s="13" t="str">
        <f aca="false">IF(P330=0,"",IF(P330&gt;IFERROR(MATCH(K330,Templates!$A$2:$A$5,0),0),INDEX(Templates!$A$2:$A$5,P330),IF(AND(P330=4,L330&gt;=Settings!$B$8+7),"Call them","")))</f>
        <v/>
      </c>
      <c r="D330" s="14" t="str">
        <f aca="false">IF(N330="","",HYPERLINK(IF(Settings!$B$4="Gmail","https://mail.google.com/mail/?"&amp;IF(Settings!$B$5="","","authuser="&amp;_xlfn.ENCODEURL(Settings!$B$5)&amp;"&amp;")&amp;"view=cm&amp;fs=1&amp;to="&amp;_xlfn.ENCODEURL(F330)&amp;"&amp;su="&amp;_xlfn.ENCODEURL(N330)&amp;"&amp;body="&amp;_xlfn.ENCODEURL(O330),"mailto:"&amp;F330&amp;"?subject="&amp;_xlfn.ENCODEURL(N330)&amp;"&amp;body="&amp;_xlfn.ENCODEURL(O330)),"Write email"))</f>
        <v/>
      </c>
      <c r="E330" s="17"/>
      <c r="F330" s="17"/>
      <c r="G330" s="20"/>
      <c r="H330" s="17"/>
      <c r="I330" s="21"/>
      <c r="J330" s="17"/>
      <c r="K330" s="17"/>
      <c r="L330" s="18" t="str">
        <f aca="true">IF(OR(I330="",J330&lt;&gt;"Unpaid"),"",TODAY()-I330)</f>
        <v/>
      </c>
      <c r="M330" s="17"/>
      <c r="N330" s="0" t="str">
        <f aca="false">IF(OR(C330="",C330="Call them"),"",SUBSTITUTE(SUBSTITUTE(SUBSTITUTE(SUBSTITUTE(SUBSTITUTE(SUBSTITUTE(SUBSTITUTE(SUBSTITUTE(SUBSTITUTE(INDEX(Templates!$C$2:$C$5,P330),"{contact}",IF(E330="","there",E330)),"{client}",B330),"{invoice}",A330),"{amount}",TEXT(G330,"#,##0.00")),"{currency}",H330),"{due_date}",TEXT(I330,"d mmm yyyy")),"{days_overdue}",MAX(0,L330)),"{sender}",Settings!$B$2),"{business}",Settings!$B$3))</f>
        <v/>
      </c>
      <c r="O330" s="0" t="str">
        <f aca="false">IF(OR(C330="",C330="Call them"),"",SUBSTITUTE(SUBSTITUTE(SUBSTITUTE(SUBSTITUTE(SUBSTITUTE(SUBSTITUTE(SUBSTITUTE(SUBSTITUTE(SUBSTITUTE(INDEX(Templates!$D$2:$D$5,P330),"{contact}",IF(E330="","there",E330)),"{client}",B330),"{invoice}",A330),"{amount}",TEXT(G330,"#,##0.00")),"{currency}",H330),"{due_date}",TEXT(I330,"d mmm yyyy")),"{days_overdue}",MAX(0,L330)),"{sender}",Settings!$B$2),"{business}",Settings!$B$3))</f>
        <v/>
      </c>
      <c r="P330" s="19" t="n">
        <f aca="false">IF(OR(A330="",J330&lt;&gt;"Unpaid",I330=""),0,IF(L330&gt;=Settings!$B$8,4,IF(L330&gt;=Settings!$B$7,3,IF(L330&gt;=0,2,IF(L330&gt;=-Settings!$B$6,1,0)))))</f>
        <v>0</v>
      </c>
    </row>
    <row r="331" customFormat="false" ht="15" hidden="false" customHeight="false" outlineLevel="0" collapsed="false">
      <c r="A331" s="17"/>
      <c r="B331" s="17"/>
      <c r="C331" s="13" t="str">
        <f aca="false">IF(P331=0,"",IF(P331&gt;IFERROR(MATCH(K331,Templates!$A$2:$A$5,0),0),INDEX(Templates!$A$2:$A$5,P331),IF(AND(P331=4,L331&gt;=Settings!$B$8+7),"Call them","")))</f>
        <v/>
      </c>
      <c r="D331" s="14" t="str">
        <f aca="false">IF(N331="","",HYPERLINK(IF(Settings!$B$4="Gmail","https://mail.google.com/mail/?"&amp;IF(Settings!$B$5="","","authuser="&amp;_xlfn.ENCODEURL(Settings!$B$5)&amp;"&amp;")&amp;"view=cm&amp;fs=1&amp;to="&amp;_xlfn.ENCODEURL(F331)&amp;"&amp;su="&amp;_xlfn.ENCODEURL(N331)&amp;"&amp;body="&amp;_xlfn.ENCODEURL(O331),"mailto:"&amp;F331&amp;"?subject="&amp;_xlfn.ENCODEURL(N331)&amp;"&amp;body="&amp;_xlfn.ENCODEURL(O331)),"Write email"))</f>
        <v/>
      </c>
      <c r="E331" s="17"/>
      <c r="F331" s="17"/>
      <c r="G331" s="20"/>
      <c r="H331" s="17"/>
      <c r="I331" s="21"/>
      <c r="J331" s="17"/>
      <c r="K331" s="17"/>
      <c r="L331" s="18" t="str">
        <f aca="true">IF(OR(I331="",J331&lt;&gt;"Unpaid"),"",TODAY()-I331)</f>
        <v/>
      </c>
      <c r="M331" s="17"/>
      <c r="N331" s="0" t="str">
        <f aca="false">IF(OR(C331="",C331="Call them"),"",SUBSTITUTE(SUBSTITUTE(SUBSTITUTE(SUBSTITUTE(SUBSTITUTE(SUBSTITUTE(SUBSTITUTE(SUBSTITUTE(SUBSTITUTE(INDEX(Templates!$C$2:$C$5,P331),"{contact}",IF(E331="","there",E331)),"{client}",B331),"{invoice}",A331),"{amount}",TEXT(G331,"#,##0.00")),"{currency}",H331),"{due_date}",TEXT(I331,"d mmm yyyy")),"{days_overdue}",MAX(0,L331)),"{sender}",Settings!$B$2),"{business}",Settings!$B$3))</f>
        <v/>
      </c>
      <c r="O331" s="0" t="str">
        <f aca="false">IF(OR(C331="",C331="Call them"),"",SUBSTITUTE(SUBSTITUTE(SUBSTITUTE(SUBSTITUTE(SUBSTITUTE(SUBSTITUTE(SUBSTITUTE(SUBSTITUTE(SUBSTITUTE(INDEX(Templates!$D$2:$D$5,P331),"{contact}",IF(E331="","there",E331)),"{client}",B331),"{invoice}",A331),"{amount}",TEXT(G331,"#,##0.00")),"{currency}",H331),"{due_date}",TEXT(I331,"d mmm yyyy")),"{days_overdue}",MAX(0,L331)),"{sender}",Settings!$B$2),"{business}",Settings!$B$3))</f>
        <v/>
      </c>
      <c r="P331" s="19" t="n">
        <f aca="false">IF(OR(A331="",J331&lt;&gt;"Unpaid",I331=""),0,IF(L331&gt;=Settings!$B$8,4,IF(L331&gt;=Settings!$B$7,3,IF(L331&gt;=0,2,IF(L331&gt;=-Settings!$B$6,1,0)))))</f>
        <v>0</v>
      </c>
    </row>
    <row r="332" customFormat="false" ht="15" hidden="false" customHeight="false" outlineLevel="0" collapsed="false">
      <c r="A332" s="17"/>
      <c r="B332" s="17"/>
      <c r="C332" s="13" t="str">
        <f aca="false">IF(P332=0,"",IF(P332&gt;IFERROR(MATCH(K332,Templates!$A$2:$A$5,0),0),INDEX(Templates!$A$2:$A$5,P332),IF(AND(P332=4,L332&gt;=Settings!$B$8+7),"Call them","")))</f>
        <v/>
      </c>
      <c r="D332" s="14" t="str">
        <f aca="false">IF(N332="","",HYPERLINK(IF(Settings!$B$4="Gmail","https://mail.google.com/mail/?"&amp;IF(Settings!$B$5="","","authuser="&amp;_xlfn.ENCODEURL(Settings!$B$5)&amp;"&amp;")&amp;"view=cm&amp;fs=1&amp;to="&amp;_xlfn.ENCODEURL(F332)&amp;"&amp;su="&amp;_xlfn.ENCODEURL(N332)&amp;"&amp;body="&amp;_xlfn.ENCODEURL(O332),"mailto:"&amp;F332&amp;"?subject="&amp;_xlfn.ENCODEURL(N332)&amp;"&amp;body="&amp;_xlfn.ENCODEURL(O332)),"Write email"))</f>
        <v/>
      </c>
      <c r="E332" s="17"/>
      <c r="F332" s="17"/>
      <c r="G332" s="20"/>
      <c r="H332" s="17"/>
      <c r="I332" s="21"/>
      <c r="J332" s="17"/>
      <c r="K332" s="17"/>
      <c r="L332" s="18" t="str">
        <f aca="true">IF(OR(I332="",J332&lt;&gt;"Unpaid"),"",TODAY()-I332)</f>
        <v/>
      </c>
      <c r="M332" s="17"/>
      <c r="N332" s="0" t="str">
        <f aca="false">IF(OR(C332="",C332="Call them"),"",SUBSTITUTE(SUBSTITUTE(SUBSTITUTE(SUBSTITUTE(SUBSTITUTE(SUBSTITUTE(SUBSTITUTE(SUBSTITUTE(SUBSTITUTE(INDEX(Templates!$C$2:$C$5,P332),"{contact}",IF(E332="","there",E332)),"{client}",B332),"{invoice}",A332),"{amount}",TEXT(G332,"#,##0.00")),"{currency}",H332),"{due_date}",TEXT(I332,"d mmm yyyy")),"{days_overdue}",MAX(0,L332)),"{sender}",Settings!$B$2),"{business}",Settings!$B$3))</f>
        <v/>
      </c>
      <c r="O332" s="0" t="str">
        <f aca="false">IF(OR(C332="",C332="Call them"),"",SUBSTITUTE(SUBSTITUTE(SUBSTITUTE(SUBSTITUTE(SUBSTITUTE(SUBSTITUTE(SUBSTITUTE(SUBSTITUTE(SUBSTITUTE(INDEX(Templates!$D$2:$D$5,P332),"{contact}",IF(E332="","there",E332)),"{client}",B332),"{invoice}",A332),"{amount}",TEXT(G332,"#,##0.00")),"{currency}",H332),"{due_date}",TEXT(I332,"d mmm yyyy")),"{days_overdue}",MAX(0,L332)),"{sender}",Settings!$B$2),"{business}",Settings!$B$3))</f>
        <v/>
      </c>
      <c r="P332" s="19" t="n">
        <f aca="false">IF(OR(A332="",J332&lt;&gt;"Unpaid",I332=""),0,IF(L332&gt;=Settings!$B$8,4,IF(L332&gt;=Settings!$B$7,3,IF(L332&gt;=0,2,IF(L332&gt;=-Settings!$B$6,1,0)))))</f>
        <v>0</v>
      </c>
    </row>
    <row r="333" customFormat="false" ht="15" hidden="false" customHeight="false" outlineLevel="0" collapsed="false">
      <c r="A333" s="17"/>
      <c r="B333" s="17"/>
      <c r="C333" s="13" t="str">
        <f aca="false">IF(P333=0,"",IF(P333&gt;IFERROR(MATCH(K333,Templates!$A$2:$A$5,0),0),INDEX(Templates!$A$2:$A$5,P333),IF(AND(P333=4,L333&gt;=Settings!$B$8+7),"Call them","")))</f>
        <v/>
      </c>
      <c r="D333" s="14" t="str">
        <f aca="false">IF(N333="","",HYPERLINK(IF(Settings!$B$4="Gmail","https://mail.google.com/mail/?"&amp;IF(Settings!$B$5="","","authuser="&amp;_xlfn.ENCODEURL(Settings!$B$5)&amp;"&amp;")&amp;"view=cm&amp;fs=1&amp;to="&amp;_xlfn.ENCODEURL(F333)&amp;"&amp;su="&amp;_xlfn.ENCODEURL(N333)&amp;"&amp;body="&amp;_xlfn.ENCODEURL(O333),"mailto:"&amp;F333&amp;"?subject="&amp;_xlfn.ENCODEURL(N333)&amp;"&amp;body="&amp;_xlfn.ENCODEURL(O333)),"Write email"))</f>
        <v/>
      </c>
      <c r="E333" s="17"/>
      <c r="F333" s="17"/>
      <c r="G333" s="20"/>
      <c r="H333" s="17"/>
      <c r="I333" s="21"/>
      <c r="J333" s="17"/>
      <c r="K333" s="17"/>
      <c r="L333" s="18" t="str">
        <f aca="true">IF(OR(I333="",J333&lt;&gt;"Unpaid"),"",TODAY()-I333)</f>
        <v/>
      </c>
      <c r="M333" s="17"/>
      <c r="N333" s="0" t="str">
        <f aca="false">IF(OR(C333="",C333="Call them"),"",SUBSTITUTE(SUBSTITUTE(SUBSTITUTE(SUBSTITUTE(SUBSTITUTE(SUBSTITUTE(SUBSTITUTE(SUBSTITUTE(SUBSTITUTE(INDEX(Templates!$C$2:$C$5,P333),"{contact}",IF(E333="","there",E333)),"{client}",B333),"{invoice}",A333),"{amount}",TEXT(G333,"#,##0.00")),"{currency}",H333),"{due_date}",TEXT(I333,"d mmm yyyy")),"{days_overdue}",MAX(0,L333)),"{sender}",Settings!$B$2),"{business}",Settings!$B$3))</f>
        <v/>
      </c>
      <c r="O333" s="0" t="str">
        <f aca="false">IF(OR(C333="",C333="Call them"),"",SUBSTITUTE(SUBSTITUTE(SUBSTITUTE(SUBSTITUTE(SUBSTITUTE(SUBSTITUTE(SUBSTITUTE(SUBSTITUTE(SUBSTITUTE(INDEX(Templates!$D$2:$D$5,P333),"{contact}",IF(E333="","there",E333)),"{client}",B333),"{invoice}",A333),"{amount}",TEXT(G333,"#,##0.00")),"{currency}",H333),"{due_date}",TEXT(I333,"d mmm yyyy")),"{days_overdue}",MAX(0,L333)),"{sender}",Settings!$B$2),"{business}",Settings!$B$3))</f>
        <v/>
      </c>
      <c r="P333" s="19" t="n">
        <f aca="false">IF(OR(A333="",J333&lt;&gt;"Unpaid",I333=""),0,IF(L333&gt;=Settings!$B$8,4,IF(L333&gt;=Settings!$B$7,3,IF(L333&gt;=0,2,IF(L333&gt;=-Settings!$B$6,1,0)))))</f>
        <v>0</v>
      </c>
    </row>
    <row r="334" customFormat="false" ht="15" hidden="false" customHeight="false" outlineLevel="0" collapsed="false">
      <c r="A334" s="17"/>
      <c r="B334" s="17"/>
      <c r="C334" s="13" t="str">
        <f aca="false">IF(P334=0,"",IF(P334&gt;IFERROR(MATCH(K334,Templates!$A$2:$A$5,0),0),INDEX(Templates!$A$2:$A$5,P334),IF(AND(P334=4,L334&gt;=Settings!$B$8+7),"Call them","")))</f>
        <v/>
      </c>
      <c r="D334" s="14" t="str">
        <f aca="false">IF(N334="","",HYPERLINK(IF(Settings!$B$4="Gmail","https://mail.google.com/mail/?"&amp;IF(Settings!$B$5="","","authuser="&amp;_xlfn.ENCODEURL(Settings!$B$5)&amp;"&amp;")&amp;"view=cm&amp;fs=1&amp;to="&amp;_xlfn.ENCODEURL(F334)&amp;"&amp;su="&amp;_xlfn.ENCODEURL(N334)&amp;"&amp;body="&amp;_xlfn.ENCODEURL(O334),"mailto:"&amp;F334&amp;"?subject="&amp;_xlfn.ENCODEURL(N334)&amp;"&amp;body="&amp;_xlfn.ENCODEURL(O334)),"Write email"))</f>
        <v/>
      </c>
      <c r="E334" s="17"/>
      <c r="F334" s="17"/>
      <c r="G334" s="20"/>
      <c r="H334" s="17"/>
      <c r="I334" s="21"/>
      <c r="J334" s="17"/>
      <c r="K334" s="17"/>
      <c r="L334" s="18" t="str">
        <f aca="true">IF(OR(I334="",J334&lt;&gt;"Unpaid"),"",TODAY()-I334)</f>
        <v/>
      </c>
      <c r="M334" s="17"/>
      <c r="N334" s="0" t="str">
        <f aca="false">IF(OR(C334="",C334="Call them"),"",SUBSTITUTE(SUBSTITUTE(SUBSTITUTE(SUBSTITUTE(SUBSTITUTE(SUBSTITUTE(SUBSTITUTE(SUBSTITUTE(SUBSTITUTE(INDEX(Templates!$C$2:$C$5,P334),"{contact}",IF(E334="","there",E334)),"{client}",B334),"{invoice}",A334),"{amount}",TEXT(G334,"#,##0.00")),"{currency}",H334),"{due_date}",TEXT(I334,"d mmm yyyy")),"{days_overdue}",MAX(0,L334)),"{sender}",Settings!$B$2),"{business}",Settings!$B$3))</f>
        <v/>
      </c>
      <c r="O334" s="0" t="str">
        <f aca="false">IF(OR(C334="",C334="Call them"),"",SUBSTITUTE(SUBSTITUTE(SUBSTITUTE(SUBSTITUTE(SUBSTITUTE(SUBSTITUTE(SUBSTITUTE(SUBSTITUTE(SUBSTITUTE(INDEX(Templates!$D$2:$D$5,P334),"{contact}",IF(E334="","there",E334)),"{client}",B334),"{invoice}",A334),"{amount}",TEXT(G334,"#,##0.00")),"{currency}",H334),"{due_date}",TEXT(I334,"d mmm yyyy")),"{days_overdue}",MAX(0,L334)),"{sender}",Settings!$B$2),"{business}",Settings!$B$3))</f>
        <v/>
      </c>
      <c r="P334" s="19" t="n">
        <f aca="false">IF(OR(A334="",J334&lt;&gt;"Unpaid",I334=""),0,IF(L334&gt;=Settings!$B$8,4,IF(L334&gt;=Settings!$B$7,3,IF(L334&gt;=0,2,IF(L334&gt;=-Settings!$B$6,1,0)))))</f>
        <v>0</v>
      </c>
    </row>
    <row r="335" customFormat="false" ht="15" hidden="false" customHeight="false" outlineLevel="0" collapsed="false">
      <c r="A335" s="17"/>
      <c r="B335" s="17"/>
      <c r="C335" s="13" t="str">
        <f aca="false">IF(P335=0,"",IF(P335&gt;IFERROR(MATCH(K335,Templates!$A$2:$A$5,0),0),INDEX(Templates!$A$2:$A$5,P335),IF(AND(P335=4,L335&gt;=Settings!$B$8+7),"Call them","")))</f>
        <v/>
      </c>
      <c r="D335" s="14" t="str">
        <f aca="false">IF(N335="","",HYPERLINK(IF(Settings!$B$4="Gmail","https://mail.google.com/mail/?"&amp;IF(Settings!$B$5="","","authuser="&amp;_xlfn.ENCODEURL(Settings!$B$5)&amp;"&amp;")&amp;"view=cm&amp;fs=1&amp;to="&amp;_xlfn.ENCODEURL(F335)&amp;"&amp;su="&amp;_xlfn.ENCODEURL(N335)&amp;"&amp;body="&amp;_xlfn.ENCODEURL(O335),"mailto:"&amp;F335&amp;"?subject="&amp;_xlfn.ENCODEURL(N335)&amp;"&amp;body="&amp;_xlfn.ENCODEURL(O335)),"Write email"))</f>
        <v/>
      </c>
      <c r="E335" s="17"/>
      <c r="F335" s="17"/>
      <c r="G335" s="20"/>
      <c r="H335" s="17"/>
      <c r="I335" s="21"/>
      <c r="J335" s="17"/>
      <c r="K335" s="17"/>
      <c r="L335" s="18" t="str">
        <f aca="true">IF(OR(I335="",J335&lt;&gt;"Unpaid"),"",TODAY()-I335)</f>
        <v/>
      </c>
      <c r="M335" s="17"/>
      <c r="N335" s="0" t="str">
        <f aca="false">IF(OR(C335="",C335="Call them"),"",SUBSTITUTE(SUBSTITUTE(SUBSTITUTE(SUBSTITUTE(SUBSTITUTE(SUBSTITUTE(SUBSTITUTE(SUBSTITUTE(SUBSTITUTE(INDEX(Templates!$C$2:$C$5,P335),"{contact}",IF(E335="","there",E335)),"{client}",B335),"{invoice}",A335),"{amount}",TEXT(G335,"#,##0.00")),"{currency}",H335),"{due_date}",TEXT(I335,"d mmm yyyy")),"{days_overdue}",MAX(0,L335)),"{sender}",Settings!$B$2),"{business}",Settings!$B$3))</f>
        <v/>
      </c>
      <c r="O335" s="0" t="str">
        <f aca="false">IF(OR(C335="",C335="Call them"),"",SUBSTITUTE(SUBSTITUTE(SUBSTITUTE(SUBSTITUTE(SUBSTITUTE(SUBSTITUTE(SUBSTITUTE(SUBSTITUTE(SUBSTITUTE(INDEX(Templates!$D$2:$D$5,P335),"{contact}",IF(E335="","there",E335)),"{client}",B335),"{invoice}",A335),"{amount}",TEXT(G335,"#,##0.00")),"{currency}",H335),"{due_date}",TEXT(I335,"d mmm yyyy")),"{days_overdue}",MAX(0,L335)),"{sender}",Settings!$B$2),"{business}",Settings!$B$3))</f>
        <v/>
      </c>
      <c r="P335" s="19" t="n">
        <f aca="false">IF(OR(A335="",J335&lt;&gt;"Unpaid",I335=""),0,IF(L335&gt;=Settings!$B$8,4,IF(L335&gt;=Settings!$B$7,3,IF(L335&gt;=0,2,IF(L335&gt;=-Settings!$B$6,1,0)))))</f>
        <v>0</v>
      </c>
    </row>
    <row r="336" customFormat="false" ht="15" hidden="false" customHeight="false" outlineLevel="0" collapsed="false">
      <c r="A336" s="17"/>
      <c r="B336" s="17"/>
      <c r="C336" s="13" t="str">
        <f aca="false">IF(P336=0,"",IF(P336&gt;IFERROR(MATCH(K336,Templates!$A$2:$A$5,0),0),INDEX(Templates!$A$2:$A$5,P336),IF(AND(P336=4,L336&gt;=Settings!$B$8+7),"Call them","")))</f>
        <v/>
      </c>
      <c r="D336" s="14" t="str">
        <f aca="false">IF(N336="","",HYPERLINK(IF(Settings!$B$4="Gmail","https://mail.google.com/mail/?"&amp;IF(Settings!$B$5="","","authuser="&amp;_xlfn.ENCODEURL(Settings!$B$5)&amp;"&amp;")&amp;"view=cm&amp;fs=1&amp;to="&amp;_xlfn.ENCODEURL(F336)&amp;"&amp;su="&amp;_xlfn.ENCODEURL(N336)&amp;"&amp;body="&amp;_xlfn.ENCODEURL(O336),"mailto:"&amp;F336&amp;"?subject="&amp;_xlfn.ENCODEURL(N336)&amp;"&amp;body="&amp;_xlfn.ENCODEURL(O336)),"Write email"))</f>
        <v/>
      </c>
      <c r="E336" s="17"/>
      <c r="F336" s="17"/>
      <c r="G336" s="20"/>
      <c r="H336" s="17"/>
      <c r="I336" s="21"/>
      <c r="J336" s="17"/>
      <c r="K336" s="17"/>
      <c r="L336" s="18" t="str">
        <f aca="true">IF(OR(I336="",J336&lt;&gt;"Unpaid"),"",TODAY()-I336)</f>
        <v/>
      </c>
      <c r="M336" s="17"/>
      <c r="N336" s="0" t="str">
        <f aca="false">IF(OR(C336="",C336="Call them"),"",SUBSTITUTE(SUBSTITUTE(SUBSTITUTE(SUBSTITUTE(SUBSTITUTE(SUBSTITUTE(SUBSTITUTE(SUBSTITUTE(SUBSTITUTE(INDEX(Templates!$C$2:$C$5,P336),"{contact}",IF(E336="","there",E336)),"{client}",B336),"{invoice}",A336),"{amount}",TEXT(G336,"#,##0.00")),"{currency}",H336),"{due_date}",TEXT(I336,"d mmm yyyy")),"{days_overdue}",MAX(0,L336)),"{sender}",Settings!$B$2),"{business}",Settings!$B$3))</f>
        <v/>
      </c>
      <c r="O336" s="0" t="str">
        <f aca="false">IF(OR(C336="",C336="Call them"),"",SUBSTITUTE(SUBSTITUTE(SUBSTITUTE(SUBSTITUTE(SUBSTITUTE(SUBSTITUTE(SUBSTITUTE(SUBSTITUTE(SUBSTITUTE(INDEX(Templates!$D$2:$D$5,P336),"{contact}",IF(E336="","there",E336)),"{client}",B336),"{invoice}",A336),"{amount}",TEXT(G336,"#,##0.00")),"{currency}",H336),"{due_date}",TEXT(I336,"d mmm yyyy")),"{days_overdue}",MAX(0,L336)),"{sender}",Settings!$B$2),"{business}",Settings!$B$3))</f>
        <v/>
      </c>
      <c r="P336" s="19" t="n">
        <f aca="false">IF(OR(A336="",J336&lt;&gt;"Unpaid",I336=""),0,IF(L336&gt;=Settings!$B$8,4,IF(L336&gt;=Settings!$B$7,3,IF(L336&gt;=0,2,IF(L336&gt;=-Settings!$B$6,1,0)))))</f>
        <v>0</v>
      </c>
    </row>
    <row r="337" customFormat="false" ht="15" hidden="false" customHeight="false" outlineLevel="0" collapsed="false">
      <c r="A337" s="17"/>
      <c r="B337" s="17"/>
      <c r="C337" s="13" t="str">
        <f aca="false">IF(P337=0,"",IF(P337&gt;IFERROR(MATCH(K337,Templates!$A$2:$A$5,0),0),INDEX(Templates!$A$2:$A$5,P337),IF(AND(P337=4,L337&gt;=Settings!$B$8+7),"Call them","")))</f>
        <v/>
      </c>
      <c r="D337" s="14" t="str">
        <f aca="false">IF(N337="","",HYPERLINK(IF(Settings!$B$4="Gmail","https://mail.google.com/mail/?"&amp;IF(Settings!$B$5="","","authuser="&amp;_xlfn.ENCODEURL(Settings!$B$5)&amp;"&amp;")&amp;"view=cm&amp;fs=1&amp;to="&amp;_xlfn.ENCODEURL(F337)&amp;"&amp;su="&amp;_xlfn.ENCODEURL(N337)&amp;"&amp;body="&amp;_xlfn.ENCODEURL(O337),"mailto:"&amp;F337&amp;"?subject="&amp;_xlfn.ENCODEURL(N337)&amp;"&amp;body="&amp;_xlfn.ENCODEURL(O337)),"Write email"))</f>
        <v/>
      </c>
      <c r="E337" s="17"/>
      <c r="F337" s="17"/>
      <c r="G337" s="20"/>
      <c r="H337" s="17"/>
      <c r="I337" s="21"/>
      <c r="J337" s="17"/>
      <c r="K337" s="17"/>
      <c r="L337" s="18" t="str">
        <f aca="true">IF(OR(I337="",J337&lt;&gt;"Unpaid"),"",TODAY()-I337)</f>
        <v/>
      </c>
      <c r="M337" s="17"/>
      <c r="N337" s="0" t="str">
        <f aca="false">IF(OR(C337="",C337="Call them"),"",SUBSTITUTE(SUBSTITUTE(SUBSTITUTE(SUBSTITUTE(SUBSTITUTE(SUBSTITUTE(SUBSTITUTE(SUBSTITUTE(SUBSTITUTE(INDEX(Templates!$C$2:$C$5,P337),"{contact}",IF(E337="","there",E337)),"{client}",B337),"{invoice}",A337),"{amount}",TEXT(G337,"#,##0.00")),"{currency}",H337),"{due_date}",TEXT(I337,"d mmm yyyy")),"{days_overdue}",MAX(0,L337)),"{sender}",Settings!$B$2),"{business}",Settings!$B$3))</f>
        <v/>
      </c>
      <c r="O337" s="0" t="str">
        <f aca="false">IF(OR(C337="",C337="Call them"),"",SUBSTITUTE(SUBSTITUTE(SUBSTITUTE(SUBSTITUTE(SUBSTITUTE(SUBSTITUTE(SUBSTITUTE(SUBSTITUTE(SUBSTITUTE(INDEX(Templates!$D$2:$D$5,P337),"{contact}",IF(E337="","there",E337)),"{client}",B337),"{invoice}",A337),"{amount}",TEXT(G337,"#,##0.00")),"{currency}",H337),"{due_date}",TEXT(I337,"d mmm yyyy")),"{days_overdue}",MAX(0,L337)),"{sender}",Settings!$B$2),"{business}",Settings!$B$3))</f>
        <v/>
      </c>
      <c r="P337" s="19" t="n">
        <f aca="false">IF(OR(A337="",J337&lt;&gt;"Unpaid",I337=""),0,IF(L337&gt;=Settings!$B$8,4,IF(L337&gt;=Settings!$B$7,3,IF(L337&gt;=0,2,IF(L337&gt;=-Settings!$B$6,1,0)))))</f>
        <v>0</v>
      </c>
    </row>
    <row r="338" customFormat="false" ht="15" hidden="false" customHeight="false" outlineLevel="0" collapsed="false">
      <c r="A338" s="17"/>
      <c r="B338" s="17"/>
      <c r="C338" s="13" t="str">
        <f aca="false">IF(P338=0,"",IF(P338&gt;IFERROR(MATCH(K338,Templates!$A$2:$A$5,0),0),INDEX(Templates!$A$2:$A$5,P338),IF(AND(P338=4,L338&gt;=Settings!$B$8+7),"Call them","")))</f>
        <v/>
      </c>
      <c r="D338" s="14" t="str">
        <f aca="false">IF(N338="","",HYPERLINK(IF(Settings!$B$4="Gmail","https://mail.google.com/mail/?"&amp;IF(Settings!$B$5="","","authuser="&amp;_xlfn.ENCODEURL(Settings!$B$5)&amp;"&amp;")&amp;"view=cm&amp;fs=1&amp;to="&amp;_xlfn.ENCODEURL(F338)&amp;"&amp;su="&amp;_xlfn.ENCODEURL(N338)&amp;"&amp;body="&amp;_xlfn.ENCODEURL(O338),"mailto:"&amp;F338&amp;"?subject="&amp;_xlfn.ENCODEURL(N338)&amp;"&amp;body="&amp;_xlfn.ENCODEURL(O338)),"Write email"))</f>
        <v/>
      </c>
      <c r="E338" s="17"/>
      <c r="F338" s="17"/>
      <c r="G338" s="20"/>
      <c r="H338" s="17"/>
      <c r="I338" s="21"/>
      <c r="J338" s="17"/>
      <c r="K338" s="17"/>
      <c r="L338" s="18" t="str">
        <f aca="true">IF(OR(I338="",J338&lt;&gt;"Unpaid"),"",TODAY()-I338)</f>
        <v/>
      </c>
      <c r="M338" s="17"/>
      <c r="N338" s="0" t="str">
        <f aca="false">IF(OR(C338="",C338="Call them"),"",SUBSTITUTE(SUBSTITUTE(SUBSTITUTE(SUBSTITUTE(SUBSTITUTE(SUBSTITUTE(SUBSTITUTE(SUBSTITUTE(SUBSTITUTE(INDEX(Templates!$C$2:$C$5,P338),"{contact}",IF(E338="","there",E338)),"{client}",B338),"{invoice}",A338),"{amount}",TEXT(G338,"#,##0.00")),"{currency}",H338),"{due_date}",TEXT(I338,"d mmm yyyy")),"{days_overdue}",MAX(0,L338)),"{sender}",Settings!$B$2),"{business}",Settings!$B$3))</f>
        <v/>
      </c>
      <c r="O338" s="0" t="str">
        <f aca="false">IF(OR(C338="",C338="Call them"),"",SUBSTITUTE(SUBSTITUTE(SUBSTITUTE(SUBSTITUTE(SUBSTITUTE(SUBSTITUTE(SUBSTITUTE(SUBSTITUTE(SUBSTITUTE(INDEX(Templates!$D$2:$D$5,P338),"{contact}",IF(E338="","there",E338)),"{client}",B338),"{invoice}",A338),"{amount}",TEXT(G338,"#,##0.00")),"{currency}",H338),"{due_date}",TEXT(I338,"d mmm yyyy")),"{days_overdue}",MAX(0,L338)),"{sender}",Settings!$B$2),"{business}",Settings!$B$3))</f>
        <v/>
      </c>
      <c r="P338" s="19" t="n">
        <f aca="false">IF(OR(A338="",J338&lt;&gt;"Unpaid",I338=""),0,IF(L338&gt;=Settings!$B$8,4,IF(L338&gt;=Settings!$B$7,3,IF(L338&gt;=0,2,IF(L338&gt;=-Settings!$B$6,1,0)))))</f>
        <v>0</v>
      </c>
    </row>
    <row r="339" customFormat="false" ht="15" hidden="false" customHeight="false" outlineLevel="0" collapsed="false">
      <c r="A339" s="17"/>
      <c r="B339" s="17"/>
      <c r="C339" s="13" t="str">
        <f aca="false">IF(P339=0,"",IF(P339&gt;IFERROR(MATCH(K339,Templates!$A$2:$A$5,0),0),INDEX(Templates!$A$2:$A$5,P339),IF(AND(P339=4,L339&gt;=Settings!$B$8+7),"Call them","")))</f>
        <v/>
      </c>
      <c r="D339" s="14" t="str">
        <f aca="false">IF(N339="","",HYPERLINK(IF(Settings!$B$4="Gmail","https://mail.google.com/mail/?"&amp;IF(Settings!$B$5="","","authuser="&amp;_xlfn.ENCODEURL(Settings!$B$5)&amp;"&amp;")&amp;"view=cm&amp;fs=1&amp;to="&amp;_xlfn.ENCODEURL(F339)&amp;"&amp;su="&amp;_xlfn.ENCODEURL(N339)&amp;"&amp;body="&amp;_xlfn.ENCODEURL(O339),"mailto:"&amp;F339&amp;"?subject="&amp;_xlfn.ENCODEURL(N339)&amp;"&amp;body="&amp;_xlfn.ENCODEURL(O339)),"Write email"))</f>
        <v/>
      </c>
      <c r="E339" s="17"/>
      <c r="F339" s="17"/>
      <c r="G339" s="20"/>
      <c r="H339" s="17"/>
      <c r="I339" s="21"/>
      <c r="J339" s="17"/>
      <c r="K339" s="17"/>
      <c r="L339" s="18" t="str">
        <f aca="true">IF(OR(I339="",J339&lt;&gt;"Unpaid"),"",TODAY()-I339)</f>
        <v/>
      </c>
      <c r="M339" s="17"/>
      <c r="N339" s="0" t="str">
        <f aca="false">IF(OR(C339="",C339="Call them"),"",SUBSTITUTE(SUBSTITUTE(SUBSTITUTE(SUBSTITUTE(SUBSTITUTE(SUBSTITUTE(SUBSTITUTE(SUBSTITUTE(SUBSTITUTE(INDEX(Templates!$C$2:$C$5,P339),"{contact}",IF(E339="","there",E339)),"{client}",B339),"{invoice}",A339),"{amount}",TEXT(G339,"#,##0.00")),"{currency}",H339),"{due_date}",TEXT(I339,"d mmm yyyy")),"{days_overdue}",MAX(0,L339)),"{sender}",Settings!$B$2),"{business}",Settings!$B$3))</f>
        <v/>
      </c>
      <c r="O339" s="0" t="str">
        <f aca="false">IF(OR(C339="",C339="Call them"),"",SUBSTITUTE(SUBSTITUTE(SUBSTITUTE(SUBSTITUTE(SUBSTITUTE(SUBSTITUTE(SUBSTITUTE(SUBSTITUTE(SUBSTITUTE(INDEX(Templates!$D$2:$D$5,P339),"{contact}",IF(E339="","there",E339)),"{client}",B339),"{invoice}",A339),"{amount}",TEXT(G339,"#,##0.00")),"{currency}",H339),"{due_date}",TEXT(I339,"d mmm yyyy")),"{days_overdue}",MAX(0,L339)),"{sender}",Settings!$B$2),"{business}",Settings!$B$3))</f>
        <v/>
      </c>
      <c r="P339" s="19" t="n">
        <f aca="false">IF(OR(A339="",J339&lt;&gt;"Unpaid",I339=""),0,IF(L339&gt;=Settings!$B$8,4,IF(L339&gt;=Settings!$B$7,3,IF(L339&gt;=0,2,IF(L339&gt;=-Settings!$B$6,1,0)))))</f>
        <v>0</v>
      </c>
    </row>
    <row r="340" customFormat="false" ht="15" hidden="false" customHeight="false" outlineLevel="0" collapsed="false">
      <c r="A340" s="17"/>
      <c r="B340" s="17"/>
      <c r="C340" s="13" t="str">
        <f aca="false">IF(P340=0,"",IF(P340&gt;IFERROR(MATCH(K340,Templates!$A$2:$A$5,0),0),INDEX(Templates!$A$2:$A$5,P340),IF(AND(P340=4,L340&gt;=Settings!$B$8+7),"Call them","")))</f>
        <v/>
      </c>
      <c r="D340" s="14" t="str">
        <f aca="false">IF(N340="","",HYPERLINK(IF(Settings!$B$4="Gmail","https://mail.google.com/mail/?"&amp;IF(Settings!$B$5="","","authuser="&amp;_xlfn.ENCODEURL(Settings!$B$5)&amp;"&amp;")&amp;"view=cm&amp;fs=1&amp;to="&amp;_xlfn.ENCODEURL(F340)&amp;"&amp;su="&amp;_xlfn.ENCODEURL(N340)&amp;"&amp;body="&amp;_xlfn.ENCODEURL(O340),"mailto:"&amp;F340&amp;"?subject="&amp;_xlfn.ENCODEURL(N340)&amp;"&amp;body="&amp;_xlfn.ENCODEURL(O340)),"Write email"))</f>
        <v/>
      </c>
      <c r="E340" s="17"/>
      <c r="F340" s="17"/>
      <c r="G340" s="20"/>
      <c r="H340" s="17"/>
      <c r="I340" s="21"/>
      <c r="J340" s="17"/>
      <c r="K340" s="17"/>
      <c r="L340" s="18" t="str">
        <f aca="true">IF(OR(I340="",J340&lt;&gt;"Unpaid"),"",TODAY()-I340)</f>
        <v/>
      </c>
      <c r="M340" s="17"/>
      <c r="N340" s="0" t="str">
        <f aca="false">IF(OR(C340="",C340="Call them"),"",SUBSTITUTE(SUBSTITUTE(SUBSTITUTE(SUBSTITUTE(SUBSTITUTE(SUBSTITUTE(SUBSTITUTE(SUBSTITUTE(SUBSTITUTE(INDEX(Templates!$C$2:$C$5,P340),"{contact}",IF(E340="","there",E340)),"{client}",B340),"{invoice}",A340),"{amount}",TEXT(G340,"#,##0.00")),"{currency}",H340),"{due_date}",TEXT(I340,"d mmm yyyy")),"{days_overdue}",MAX(0,L340)),"{sender}",Settings!$B$2),"{business}",Settings!$B$3))</f>
        <v/>
      </c>
      <c r="O340" s="0" t="str">
        <f aca="false">IF(OR(C340="",C340="Call them"),"",SUBSTITUTE(SUBSTITUTE(SUBSTITUTE(SUBSTITUTE(SUBSTITUTE(SUBSTITUTE(SUBSTITUTE(SUBSTITUTE(SUBSTITUTE(INDEX(Templates!$D$2:$D$5,P340),"{contact}",IF(E340="","there",E340)),"{client}",B340),"{invoice}",A340),"{amount}",TEXT(G340,"#,##0.00")),"{currency}",H340),"{due_date}",TEXT(I340,"d mmm yyyy")),"{days_overdue}",MAX(0,L340)),"{sender}",Settings!$B$2),"{business}",Settings!$B$3))</f>
        <v/>
      </c>
      <c r="P340" s="19" t="n">
        <f aca="false">IF(OR(A340="",J340&lt;&gt;"Unpaid",I340=""),0,IF(L340&gt;=Settings!$B$8,4,IF(L340&gt;=Settings!$B$7,3,IF(L340&gt;=0,2,IF(L340&gt;=-Settings!$B$6,1,0)))))</f>
        <v>0</v>
      </c>
    </row>
    <row r="341" customFormat="false" ht="15" hidden="false" customHeight="false" outlineLevel="0" collapsed="false">
      <c r="A341" s="17"/>
      <c r="B341" s="17"/>
      <c r="C341" s="13" t="str">
        <f aca="false">IF(P341=0,"",IF(P341&gt;IFERROR(MATCH(K341,Templates!$A$2:$A$5,0),0),INDEX(Templates!$A$2:$A$5,P341),IF(AND(P341=4,L341&gt;=Settings!$B$8+7),"Call them","")))</f>
        <v/>
      </c>
      <c r="D341" s="14" t="str">
        <f aca="false">IF(N341="","",HYPERLINK(IF(Settings!$B$4="Gmail","https://mail.google.com/mail/?"&amp;IF(Settings!$B$5="","","authuser="&amp;_xlfn.ENCODEURL(Settings!$B$5)&amp;"&amp;")&amp;"view=cm&amp;fs=1&amp;to="&amp;_xlfn.ENCODEURL(F341)&amp;"&amp;su="&amp;_xlfn.ENCODEURL(N341)&amp;"&amp;body="&amp;_xlfn.ENCODEURL(O341),"mailto:"&amp;F341&amp;"?subject="&amp;_xlfn.ENCODEURL(N341)&amp;"&amp;body="&amp;_xlfn.ENCODEURL(O341)),"Write email"))</f>
        <v/>
      </c>
      <c r="E341" s="17"/>
      <c r="F341" s="17"/>
      <c r="G341" s="20"/>
      <c r="H341" s="17"/>
      <c r="I341" s="21"/>
      <c r="J341" s="17"/>
      <c r="K341" s="17"/>
      <c r="L341" s="18" t="str">
        <f aca="true">IF(OR(I341="",J341&lt;&gt;"Unpaid"),"",TODAY()-I341)</f>
        <v/>
      </c>
      <c r="M341" s="17"/>
      <c r="N341" s="0" t="str">
        <f aca="false">IF(OR(C341="",C341="Call them"),"",SUBSTITUTE(SUBSTITUTE(SUBSTITUTE(SUBSTITUTE(SUBSTITUTE(SUBSTITUTE(SUBSTITUTE(SUBSTITUTE(SUBSTITUTE(INDEX(Templates!$C$2:$C$5,P341),"{contact}",IF(E341="","there",E341)),"{client}",B341),"{invoice}",A341),"{amount}",TEXT(G341,"#,##0.00")),"{currency}",H341),"{due_date}",TEXT(I341,"d mmm yyyy")),"{days_overdue}",MAX(0,L341)),"{sender}",Settings!$B$2),"{business}",Settings!$B$3))</f>
        <v/>
      </c>
      <c r="O341" s="0" t="str">
        <f aca="false">IF(OR(C341="",C341="Call them"),"",SUBSTITUTE(SUBSTITUTE(SUBSTITUTE(SUBSTITUTE(SUBSTITUTE(SUBSTITUTE(SUBSTITUTE(SUBSTITUTE(SUBSTITUTE(INDEX(Templates!$D$2:$D$5,P341),"{contact}",IF(E341="","there",E341)),"{client}",B341),"{invoice}",A341),"{amount}",TEXT(G341,"#,##0.00")),"{currency}",H341),"{due_date}",TEXT(I341,"d mmm yyyy")),"{days_overdue}",MAX(0,L341)),"{sender}",Settings!$B$2),"{business}",Settings!$B$3))</f>
        <v/>
      </c>
      <c r="P341" s="19" t="n">
        <f aca="false">IF(OR(A341="",J341&lt;&gt;"Unpaid",I341=""),0,IF(L341&gt;=Settings!$B$8,4,IF(L341&gt;=Settings!$B$7,3,IF(L341&gt;=0,2,IF(L341&gt;=-Settings!$B$6,1,0)))))</f>
        <v>0</v>
      </c>
    </row>
    <row r="342" customFormat="false" ht="15" hidden="false" customHeight="false" outlineLevel="0" collapsed="false">
      <c r="A342" s="17"/>
      <c r="B342" s="17"/>
      <c r="C342" s="13" t="str">
        <f aca="false">IF(P342=0,"",IF(P342&gt;IFERROR(MATCH(K342,Templates!$A$2:$A$5,0),0),INDEX(Templates!$A$2:$A$5,P342),IF(AND(P342=4,L342&gt;=Settings!$B$8+7),"Call them","")))</f>
        <v/>
      </c>
      <c r="D342" s="14" t="str">
        <f aca="false">IF(N342="","",HYPERLINK(IF(Settings!$B$4="Gmail","https://mail.google.com/mail/?"&amp;IF(Settings!$B$5="","","authuser="&amp;_xlfn.ENCODEURL(Settings!$B$5)&amp;"&amp;")&amp;"view=cm&amp;fs=1&amp;to="&amp;_xlfn.ENCODEURL(F342)&amp;"&amp;su="&amp;_xlfn.ENCODEURL(N342)&amp;"&amp;body="&amp;_xlfn.ENCODEURL(O342),"mailto:"&amp;F342&amp;"?subject="&amp;_xlfn.ENCODEURL(N342)&amp;"&amp;body="&amp;_xlfn.ENCODEURL(O342)),"Write email"))</f>
        <v/>
      </c>
      <c r="E342" s="17"/>
      <c r="F342" s="17"/>
      <c r="G342" s="20"/>
      <c r="H342" s="17"/>
      <c r="I342" s="21"/>
      <c r="J342" s="17"/>
      <c r="K342" s="17"/>
      <c r="L342" s="18" t="str">
        <f aca="true">IF(OR(I342="",J342&lt;&gt;"Unpaid"),"",TODAY()-I342)</f>
        <v/>
      </c>
      <c r="M342" s="17"/>
      <c r="N342" s="0" t="str">
        <f aca="false">IF(OR(C342="",C342="Call them"),"",SUBSTITUTE(SUBSTITUTE(SUBSTITUTE(SUBSTITUTE(SUBSTITUTE(SUBSTITUTE(SUBSTITUTE(SUBSTITUTE(SUBSTITUTE(INDEX(Templates!$C$2:$C$5,P342),"{contact}",IF(E342="","there",E342)),"{client}",B342),"{invoice}",A342),"{amount}",TEXT(G342,"#,##0.00")),"{currency}",H342),"{due_date}",TEXT(I342,"d mmm yyyy")),"{days_overdue}",MAX(0,L342)),"{sender}",Settings!$B$2),"{business}",Settings!$B$3))</f>
        <v/>
      </c>
      <c r="O342" s="0" t="str">
        <f aca="false">IF(OR(C342="",C342="Call them"),"",SUBSTITUTE(SUBSTITUTE(SUBSTITUTE(SUBSTITUTE(SUBSTITUTE(SUBSTITUTE(SUBSTITUTE(SUBSTITUTE(SUBSTITUTE(INDEX(Templates!$D$2:$D$5,P342),"{contact}",IF(E342="","there",E342)),"{client}",B342),"{invoice}",A342),"{amount}",TEXT(G342,"#,##0.00")),"{currency}",H342),"{due_date}",TEXT(I342,"d mmm yyyy")),"{days_overdue}",MAX(0,L342)),"{sender}",Settings!$B$2),"{business}",Settings!$B$3))</f>
        <v/>
      </c>
      <c r="P342" s="19" t="n">
        <f aca="false">IF(OR(A342="",J342&lt;&gt;"Unpaid",I342=""),0,IF(L342&gt;=Settings!$B$8,4,IF(L342&gt;=Settings!$B$7,3,IF(L342&gt;=0,2,IF(L342&gt;=-Settings!$B$6,1,0)))))</f>
        <v>0</v>
      </c>
    </row>
    <row r="343" customFormat="false" ht="15" hidden="false" customHeight="false" outlineLevel="0" collapsed="false">
      <c r="A343" s="17"/>
      <c r="B343" s="17"/>
      <c r="C343" s="13" t="str">
        <f aca="false">IF(P343=0,"",IF(P343&gt;IFERROR(MATCH(K343,Templates!$A$2:$A$5,0),0),INDEX(Templates!$A$2:$A$5,P343),IF(AND(P343=4,L343&gt;=Settings!$B$8+7),"Call them","")))</f>
        <v/>
      </c>
      <c r="D343" s="14" t="str">
        <f aca="false">IF(N343="","",HYPERLINK(IF(Settings!$B$4="Gmail","https://mail.google.com/mail/?"&amp;IF(Settings!$B$5="","","authuser="&amp;_xlfn.ENCODEURL(Settings!$B$5)&amp;"&amp;")&amp;"view=cm&amp;fs=1&amp;to="&amp;_xlfn.ENCODEURL(F343)&amp;"&amp;su="&amp;_xlfn.ENCODEURL(N343)&amp;"&amp;body="&amp;_xlfn.ENCODEURL(O343),"mailto:"&amp;F343&amp;"?subject="&amp;_xlfn.ENCODEURL(N343)&amp;"&amp;body="&amp;_xlfn.ENCODEURL(O343)),"Write email"))</f>
        <v/>
      </c>
      <c r="E343" s="17"/>
      <c r="F343" s="17"/>
      <c r="G343" s="20"/>
      <c r="H343" s="17"/>
      <c r="I343" s="21"/>
      <c r="J343" s="17"/>
      <c r="K343" s="17"/>
      <c r="L343" s="18" t="str">
        <f aca="true">IF(OR(I343="",J343&lt;&gt;"Unpaid"),"",TODAY()-I343)</f>
        <v/>
      </c>
      <c r="M343" s="17"/>
      <c r="N343" s="0" t="str">
        <f aca="false">IF(OR(C343="",C343="Call them"),"",SUBSTITUTE(SUBSTITUTE(SUBSTITUTE(SUBSTITUTE(SUBSTITUTE(SUBSTITUTE(SUBSTITUTE(SUBSTITUTE(SUBSTITUTE(INDEX(Templates!$C$2:$C$5,P343),"{contact}",IF(E343="","there",E343)),"{client}",B343),"{invoice}",A343),"{amount}",TEXT(G343,"#,##0.00")),"{currency}",H343),"{due_date}",TEXT(I343,"d mmm yyyy")),"{days_overdue}",MAX(0,L343)),"{sender}",Settings!$B$2),"{business}",Settings!$B$3))</f>
        <v/>
      </c>
      <c r="O343" s="0" t="str">
        <f aca="false">IF(OR(C343="",C343="Call them"),"",SUBSTITUTE(SUBSTITUTE(SUBSTITUTE(SUBSTITUTE(SUBSTITUTE(SUBSTITUTE(SUBSTITUTE(SUBSTITUTE(SUBSTITUTE(INDEX(Templates!$D$2:$D$5,P343),"{contact}",IF(E343="","there",E343)),"{client}",B343),"{invoice}",A343),"{amount}",TEXT(G343,"#,##0.00")),"{currency}",H343),"{due_date}",TEXT(I343,"d mmm yyyy")),"{days_overdue}",MAX(0,L343)),"{sender}",Settings!$B$2),"{business}",Settings!$B$3))</f>
        <v/>
      </c>
      <c r="P343" s="19" t="n">
        <f aca="false">IF(OR(A343="",J343&lt;&gt;"Unpaid",I343=""),0,IF(L343&gt;=Settings!$B$8,4,IF(L343&gt;=Settings!$B$7,3,IF(L343&gt;=0,2,IF(L343&gt;=-Settings!$B$6,1,0)))))</f>
        <v>0</v>
      </c>
    </row>
    <row r="344" customFormat="false" ht="15" hidden="false" customHeight="false" outlineLevel="0" collapsed="false">
      <c r="A344" s="17"/>
      <c r="B344" s="17"/>
      <c r="C344" s="13" t="str">
        <f aca="false">IF(P344=0,"",IF(P344&gt;IFERROR(MATCH(K344,Templates!$A$2:$A$5,0),0),INDEX(Templates!$A$2:$A$5,P344),IF(AND(P344=4,L344&gt;=Settings!$B$8+7),"Call them","")))</f>
        <v/>
      </c>
      <c r="D344" s="14" t="str">
        <f aca="false">IF(N344="","",HYPERLINK(IF(Settings!$B$4="Gmail","https://mail.google.com/mail/?"&amp;IF(Settings!$B$5="","","authuser="&amp;_xlfn.ENCODEURL(Settings!$B$5)&amp;"&amp;")&amp;"view=cm&amp;fs=1&amp;to="&amp;_xlfn.ENCODEURL(F344)&amp;"&amp;su="&amp;_xlfn.ENCODEURL(N344)&amp;"&amp;body="&amp;_xlfn.ENCODEURL(O344),"mailto:"&amp;F344&amp;"?subject="&amp;_xlfn.ENCODEURL(N344)&amp;"&amp;body="&amp;_xlfn.ENCODEURL(O344)),"Write email"))</f>
        <v/>
      </c>
      <c r="E344" s="17"/>
      <c r="F344" s="17"/>
      <c r="G344" s="20"/>
      <c r="H344" s="17"/>
      <c r="I344" s="21"/>
      <c r="J344" s="17"/>
      <c r="K344" s="17"/>
      <c r="L344" s="18" t="str">
        <f aca="true">IF(OR(I344="",J344&lt;&gt;"Unpaid"),"",TODAY()-I344)</f>
        <v/>
      </c>
      <c r="M344" s="17"/>
      <c r="N344" s="0" t="str">
        <f aca="false">IF(OR(C344="",C344="Call them"),"",SUBSTITUTE(SUBSTITUTE(SUBSTITUTE(SUBSTITUTE(SUBSTITUTE(SUBSTITUTE(SUBSTITUTE(SUBSTITUTE(SUBSTITUTE(INDEX(Templates!$C$2:$C$5,P344),"{contact}",IF(E344="","there",E344)),"{client}",B344),"{invoice}",A344),"{amount}",TEXT(G344,"#,##0.00")),"{currency}",H344),"{due_date}",TEXT(I344,"d mmm yyyy")),"{days_overdue}",MAX(0,L344)),"{sender}",Settings!$B$2),"{business}",Settings!$B$3))</f>
        <v/>
      </c>
      <c r="O344" s="0" t="str">
        <f aca="false">IF(OR(C344="",C344="Call them"),"",SUBSTITUTE(SUBSTITUTE(SUBSTITUTE(SUBSTITUTE(SUBSTITUTE(SUBSTITUTE(SUBSTITUTE(SUBSTITUTE(SUBSTITUTE(INDEX(Templates!$D$2:$D$5,P344),"{contact}",IF(E344="","there",E344)),"{client}",B344),"{invoice}",A344),"{amount}",TEXT(G344,"#,##0.00")),"{currency}",H344),"{due_date}",TEXT(I344,"d mmm yyyy")),"{days_overdue}",MAX(0,L344)),"{sender}",Settings!$B$2),"{business}",Settings!$B$3))</f>
        <v/>
      </c>
      <c r="P344" s="19" t="n">
        <f aca="false">IF(OR(A344="",J344&lt;&gt;"Unpaid",I344=""),0,IF(L344&gt;=Settings!$B$8,4,IF(L344&gt;=Settings!$B$7,3,IF(L344&gt;=0,2,IF(L344&gt;=-Settings!$B$6,1,0)))))</f>
        <v>0</v>
      </c>
    </row>
    <row r="345" customFormat="false" ht="15" hidden="false" customHeight="false" outlineLevel="0" collapsed="false">
      <c r="A345" s="17"/>
      <c r="B345" s="17"/>
      <c r="C345" s="13" t="str">
        <f aca="false">IF(P345=0,"",IF(P345&gt;IFERROR(MATCH(K345,Templates!$A$2:$A$5,0),0),INDEX(Templates!$A$2:$A$5,P345),IF(AND(P345=4,L345&gt;=Settings!$B$8+7),"Call them","")))</f>
        <v/>
      </c>
      <c r="D345" s="14" t="str">
        <f aca="false">IF(N345="","",HYPERLINK(IF(Settings!$B$4="Gmail","https://mail.google.com/mail/?"&amp;IF(Settings!$B$5="","","authuser="&amp;_xlfn.ENCODEURL(Settings!$B$5)&amp;"&amp;")&amp;"view=cm&amp;fs=1&amp;to="&amp;_xlfn.ENCODEURL(F345)&amp;"&amp;su="&amp;_xlfn.ENCODEURL(N345)&amp;"&amp;body="&amp;_xlfn.ENCODEURL(O345),"mailto:"&amp;F345&amp;"?subject="&amp;_xlfn.ENCODEURL(N345)&amp;"&amp;body="&amp;_xlfn.ENCODEURL(O345)),"Write email"))</f>
        <v/>
      </c>
      <c r="E345" s="17"/>
      <c r="F345" s="17"/>
      <c r="G345" s="20"/>
      <c r="H345" s="17"/>
      <c r="I345" s="21"/>
      <c r="J345" s="17"/>
      <c r="K345" s="17"/>
      <c r="L345" s="18" t="str">
        <f aca="true">IF(OR(I345="",J345&lt;&gt;"Unpaid"),"",TODAY()-I345)</f>
        <v/>
      </c>
      <c r="M345" s="17"/>
      <c r="N345" s="0" t="str">
        <f aca="false">IF(OR(C345="",C345="Call them"),"",SUBSTITUTE(SUBSTITUTE(SUBSTITUTE(SUBSTITUTE(SUBSTITUTE(SUBSTITUTE(SUBSTITUTE(SUBSTITUTE(SUBSTITUTE(INDEX(Templates!$C$2:$C$5,P345),"{contact}",IF(E345="","there",E345)),"{client}",B345),"{invoice}",A345),"{amount}",TEXT(G345,"#,##0.00")),"{currency}",H345),"{due_date}",TEXT(I345,"d mmm yyyy")),"{days_overdue}",MAX(0,L345)),"{sender}",Settings!$B$2),"{business}",Settings!$B$3))</f>
        <v/>
      </c>
      <c r="O345" s="0" t="str">
        <f aca="false">IF(OR(C345="",C345="Call them"),"",SUBSTITUTE(SUBSTITUTE(SUBSTITUTE(SUBSTITUTE(SUBSTITUTE(SUBSTITUTE(SUBSTITUTE(SUBSTITUTE(SUBSTITUTE(INDEX(Templates!$D$2:$D$5,P345),"{contact}",IF(E345="","there",E345)),"{client}",B345),"{invoice}",A345),"{amount}",TEXT(G345,"#,##0.00")),"{currency}",H345),"{due_date}",TEXT(I345,"d mmm yyyy")),"{days_overdue}",MAX(0,L345)),"{sender}",Settings!$B$2),"{business}",Settings!$B$3))</f>
        <v/>
      </c>
      <c r="P345" s="19" t="n">
        <f aca="false">IF(OR(A345="",J345&lt;&gt;"Unpaid",I345=""),0,IF(L345&gt;=Settings!$B$8,4,IF(L345&gt;=Settings!$B$7,3,IF(L345&gt;=0,2,IF(L345&gt;=-Settings!$B$6,1,0)))))</f>
        <v>0</v>
      </c>
    </row>
    <row r="346" customFormat="false" ht="15" hidden="false" customHeight="false" outlineLevel="0" collapsed="false">
      <c r="A346" s="17"/>
      <c r="B346" s="17"/>
      <c r="C346" s="13" t="str">
        <f aca="false">IF(P346=0,"",IF(P346&gt;IFERROR(MATCH(K346,Templates!$A$2:$A$5,0),0),INDEX(Templates!$A$2:$A$5,P346),IF(AND(P346=4,L346&gt;=Settings!$B$8+7),"Call them","")))</f>
        <v/>
      </c>
      <c r="D346" s="14" t="str">
        <f aca="false">IF(N346="","",HYPERLINK(IF(Settings!$B$4="Gmail","https://mail.google.com/mail/?"&amp;IF(Settings!$B$5="","","authuser="&amp;_xlfn.ENCODEURL(Settings!$B$5)&amp;"&amp;")&amp;"view=cm&amp;fs=1&amp;to="&amp;_xlfn.ENCODEURL(F346)&amp;"&amp;su="&amp;_xlfn.ENCODEURL(N346)&amp;"&amp;body="&amp;_xlfn.ENCODEURL(O346),"mailto:"&amp;F346&amp;"?subject="&amp;_xlfn.ENCODEURL(N346)&amp;"&amp;body="&amp;_xlfn.ENCODEURL(O346)),"Write email"))</f>
        <v/>
      </c>
      <c r="E346" s="17"/>
      <c r="F346" s="17"/>
      <c r="G346" s="20"/>
      <c r="H346" s="17"/>
      <c r="I346" s="21"/>
      <c r="J346" s="17"/>
      <c r="K346" s="17"/>
      <c r="L346" s="18" t="str">
        <f aca="true">IF(OR(I346="",J346&lt;&gt;"Unpaid"),"",TODAY()-I346)</f>
        <v/>
      </c>
      <c r="M346" s="17"/>
      <c r="N346" s="0" t="str">
        <f aca="false">IF(OR(C346="",C346="Call them"),"",SUBSTITUTE(SUBSTITUTE(SUBSTITUTE(SUBSTITUTE(SUBSTITUTE(SUBSTITUTE(SUBSTITUTE(SUBSTITUTE(SUBSTITUTE(INDEX(Templates!$C$2:$C$5,P346),"{contact}",IF(E346="","there",E346)),"{client}",B346),"{invoice}",A346),"{amount}",TEXT(G346,"#,##0.00")),"{currency}",H346),"{due_date}",TEXT(I346,"d mmm yyyy")),"{days_overdue}",MAX(0,L346)),"{sender}",Settings!$B$2),"{business}",Settings!$B$3))</f>
        <v/>
      </c>
      <c r="O346" s="0" t="str">
        <f aca="false">IF(OR(C346="",C346="Call them"),"",SUBSTITUTE(SUBSTITUTE(SUBSTITUTE(SUBSTITUTE(SUBSTITUTE(SUBSTITUTE(SUBSTITUTE(SUBSTITUTE(SUBSTITUTE(INDEX(Templates!$D$2:$D$5,P346),"{contact}",IF(E346="","there",E346)),"{client}",B346),"{invoice}",A346),"{amount}",TEXT(G346,"#,##0.00")),"{currency}",H346),"{due_date}",TEXT(I346,"d mmm yyyy")),"{days_overdue}",MAX(0,L346)),"{sender}",Settings!$B$2),"{business}",Settings!$B$3))</f>
        <v/>
      </c>
      <c r="P346" s="19" t="n">
        <f aca="false">IF(OR(A346="",J346&lt;&gt;"Unpaid",I346=""),0,IF(L346&gt;=Settings!$B$8,4,IF(L346&gt;=Settings!$B$7,3,IF(L346&gt;=0,2,IF(L346&gt;=-Settings!$B$6,1,0)))))</f>
        <v>0</v>
      </c>
    </row>
    <row r="347" customFormat="false" ht="15" hidden="false" customHeight="false" outlineLevel="0" collapsed="false">
      <c r="A347" s="17"/>
      <c r="B347" s="17"/>
      <c r="C347" s="13" t="str">
        <f aca="false">IF(P347=0,"",IF(P347&gt;IFERROR(MATCH(K347,Templates!$A$2:$A$5,0),0),INDEX(Templates!$A$2:$A$5,P347),IF(AND(P347=4,L347&gt;=Settings!$B$8+7),"Call them","")))</f>
        <v/>
      </c>
      <c r="D347" s="14" t="str">
        <f aca="false">IF(N347="","",HYPERLINK(IF(Settings!$B$4="Gmail","https://mail.google.com/mail/?"&amp;IF(Settings!$B$5="","","authuser="&amp;_xlfn.ENCODEURL(Settings!$B$5)&amp;"&amp;")&amp;"view=cm&amp;fs=1&amp;to="&amp;_xlfn.ENCODEURL(F347)&amp;"&amp;su="&amp;_xlfn.ENCODEURL(N347)&amp;"&amp;body="&amp;_xlfn.ENCODEURL(O347),"mailto:"&amp;F347&amp;"?subject="&amp;_xlfn.ENCODEURL(N347)&amp;"&amp;body="&amp;_xlfn.ENCODEURL(O347)),"Write email"))</f>
        <v/>
      </c>
      <c r="E347" s="17"/>
      <c r="F347" s="17"/>
      <c r="G347" s="20"/>
      <c r="H347" s="17"/>
      <c r="I347" s="21"/>
      <c r="J347" s="17"/>
      <c r="K347" s="17"/>
      <c r="L347" s="18" t="str">
        <f aca="true">IF(OR(I347="",J347&lt;&gt;"Unpaid"),"",TODAY()-I347)</f>
        <v/>
      </c>
      <c r="M347" s="17"/>
      <c r="N347" s="0" t="str">
        <f aca="false">IF(OR(C347="",C347="Call them"),"",SUBSTITUTE(SUBSTITUTE(SUBSTITUTE(SUBSTITUTE(SUBSTITUTE(SUBSTITUTE(SUBSTITUTE(SUBSTITUTE(SUBSTITUTE(INDEX(Templates!$C$2:$C$5,P347),"{contact}",IF(E347="","there",E347)),"{client}",B347),"{invoice}",A347),"{amount}",TEXT(G347,"#,##0.00")),"{currency}",H347),"{due_date}",TEXT(I347,"d mmm yyyy")),"{days_overdue}",MAX(0,L347)),"{sender}",Settings!$B$2),"{business}",Settings!$B$3))</f>
        <v/>
      </c>
      <c r="O347" s="0" t="str">
        <f aca="false">IF(OR(C347="",C347="Call them"),"",SUBSTITUTE(SUBSTITUTE(SUBSTITUTE(SUBSTITUTE(SUBSTITUTE(SUBSTITUTE(SUBSTITUTE(SUBSTITUTE(SUBSTITUTE(INDEX(Templates!$D$2:$D$5,P347),"{contact}",IF(E347="","there",E347)),"{client}",B347),"{invoice}",A347),"{amount}",TEXT(G347,"#,##0.00")),"{currency}",H347),"{due_date}",TEXT(I347,"d mmm yyyy")),"{days_overdue}",MAX(0,L347)),"{sender}",Settings!$B$2),"{business}",Settings!$B$3))</f>
        <v/>
      </c>
      <c r="P347" s="19" t="n">
        <f aca="false">IF(OR(A347="",J347&lt;&gt;"Unpaid",I347=""),0,IF(L347&gt;=Settings!$B$8,4,IF(L347&gt;=Settings!$B$7,3,IF(L347&gt;=0,2,IF(L347&gt;=-Settings!$B$6,1,0)))))</f>
        <v>0</v>
      </c>
    </row>
    <row r="348" customFormat="false" ht="15" hidden="false" customHeight="false" outlineLevel="0" collapsed="false">
      <c r="A348" s="17"/>
      <c r="B348" s="17"/>
      <c r="C348" s="13" t="str">
        <f aca="false">IF(P348=0,"",IF(P348&gt;IFERROR(MATCH(K348,Templates!$A$2:$A$5,0),0),INDEX(Templates!$A$2:$A$5,P348),IF(AND(P348=4,L348&gt;=Settings!$B$8+7),"Call them","")))</f>
        <v/>
      </c>
      <c r="D348" s="14" t="str">
        <f aca="false">IF(N348="","",HYPERLINK(IF(Settings!$B$4="Gmail","https://mail.google.com/mail/?"&amp;IF(Settings!$B$5="","","authuser="&amp;_xlfn.ENCODEURL(Settings!$B$5)&amp;"&amp;")&amp;"view=cm&amp;fs=1&amp;to="&amp;_xlfn.ENCODEURL(F348)&amp;"&amp;su="&amp;_xlfn.ENCODEURL(N348)&amp;"&amp;body="&amp;_xlfn.ENCODEURL(O348),"mailto:"&amp;F348&amp;"?subject="&amp;_xlfn.ENCODEURL(N348)&amp;"&amp;body="&amp;_xlfn.ENCODEURL(O348)),"Write email"))</f>
        <v/>
      </c>
      <c r="E348" s="17"/>
      <c r="F348" s="17"/>
      <c r="G348" s="20"/>
      <c r="H348" s="17"/>
      <c r="I348" s="21"/>
      <c r="J348" s="17"/>
      <c r="K348" s="17"/>
      <c r="L348" s="18" t="str">
        <f aca="true">IF(OR(I348="",J348&lt;&gt;"Unpaid"),"",TODAY()-I348)</f>
        <v/>
      </c>
      <c r="M348" s="17"/>
      <c r="N348" s="0" t="str">
        <f aca="false">IF(OR(C348="",C348="Call them"),"",SUBSTITUTE(SUBSTITUTE(SUBSTITUTE(SUBSTITUTE(SUBSTITUTE(SUBSTITUTE(SUBSTITUTE(SUBSTITUTE(SUBSTITUTE(INDEX(Templates!$C$2:$C$5,P348),"{contact}",IF(E348="","there",E348)),"{client}",B348),"{invoice}",A348),"{amount}",TEXT(G348,"#,##0.00")),"{currency}",H348),"{due_date}",TEXT(I348,"d mmm yyyy")),"{days_overdue}",MAX(0,L348)),"{sender}",Settings!$B$2),"{business}",Settings!$B$3))</f>
        <v/>
      </c>
      <c r="O348" s="0" t="str">
        <f aca="false">IF(OR(C348="",C348="Call them"),"",SUBSTITUTE(SUBSTITUTE(SUBSTITUTE(SUBSTITUTE(SUBSTITUTE(SUBSTITUTE(SUBSTITUTE(SUBSTITUTE(SUBSTITUTE(INDEX(Templates!$D$2:$D$5,P348),"{contact}",IF(E348="","there",E348)),"{client}",B348),"{invoice}",A348),"{amount}",TEXT(G348,"#,##0.00")),"{currency}",H348),"{due_date}",TEXT(I348,"d mmm yyyy")),"{days_overdue}",MAX(0,L348)),"{sender}",Settings!$B$2),"{business}",Settings!$B$3))</f>
        <v/>
      </c>
      <c r="P348" s="19" t="n">
        <f aca="false">IF(OR(A348="",J348&lt;&gt;"Unpaid",I348=""),0,IF(L348&gt;=Settings!$B$8,4,IF(L348&gt;=Settings!$B$7,3,IF(L348&gt;=0,2,IF(L348&gt;=-Settings!$B$6,1,0)))))</f>
        <v>0</v>
      </c>
    </row>
    <row r="349" customFormat="false" ht="15" hidden="false" customHeight="false" outlineLevel="0" collapsed="false">
      <c r="A349" s="17"/>
      <c r="B349" s="17"/>
      <c r="C349" s="13" t="str">
        <f aca="false">IF(P349=0,"",IF(P349&gt;IFERROR(MATCH(K349,Templates!$A$2:$A$5,0),0),INDEX(Templates!$A$2:$A$5,P349),IF(AND(P349=4,L349&gt;=Settings!$B$8+7),"Call them","")))</f>
        <v/>
      </c>
      <c r="D349" s="14" t="str">
        <f aca="false">IF(N349="","",HYPERLINK(IF(Settings!$B$4="Gmail","https://mail.google.com/mail/?"&amp;IF(Settings!$B$5="","","authuser="&amp;_xlfn.ENCODEURL(Settings!$B$5)&amp;"&amp;")&amp;"view=cm&amp;fs=1&amp;to="&amp;_xlfn.ENCODEURL(F349)&amp;"&amp;su="&amp;_xlfn.ENCODEURL(N349)&amp;"&amp;body="&amp;_xlfn.ENCODEURL(O349),"mailto:"&amp;F349&amp;"?subject="&amp;_xlfn.ENCODEURL(N349)&amp;"&amp;body="&amp;_xlfn.ENCODEURL(O349)),"Write email"))</f>
        <v/>
      </c>
      <c r="E349" s="17"/>
      <c r="F349" s="17"/>
      <c r="G349" s="20"/>
      <c r="H349" s="17"/>
      <c r="I349" s="21"/>
      <c r="J349" s="17"/>
      <c r="K349" s="17"/>
      <c r="L349" s="18" t="str">
        <f aca="true">IF(OR(I349="",J349&lt;&gt;"Unpaid"),"",TODAY()-I349)</f>
        <v/>
      </c>
      <c r="M349" s="17"/>
      <c r="N349" s="0" t="str">
        <f aca="false">IF(OR(C349="",C349="Call them"),"",SUBSTITUTE(SUBSTITUTE(SUBSTITUTE(SUBSTITUTE(SUBSTITUTE(SUBSTITUTE(SUBSTITUTE(SUBSTITUTE(SUBSTITUTE(INDEX(Templates!$C$2:$C$5,P349),"{contact}",IF(E349="","there",E349)),"{client}",B349),"{invoice}",A349),"{amount}",TEXT(G349,"#,##0.00")),"{currency}",H349),"{due_date}",TEXT(I349,"d mmm yyyy")),"{days_overdue}",MAX(0,L349)),"{sender}",Settings!$B$2),"{business}",Settings!$B$3))</f>
        <v/>
      </c>
      <c r="O349" s="0" t="str">
        <f aca="false">IF(OR(C349="",C349="Call them"),"",SUBSTITUTE(SUBSTITUTE(SUBSTITUTE(SUBSTITUTE(SUBSTITUTE(SUBSTITUTE(SUBSTITUTE(SUBSTITUTE(SUBSTITUTE(INDEX(Templates!$D$2:$D$5,P349),"{contact}",IF(E349="","there",E349)),"{client}",B349),"{invoice}",A349),"{amount}",TEXT(G349,"#,##0.00")),"{currency}",H349),"{due_date}",TEXT(I349,"d mmm yyyy")),"{days_overdue}",MAX(0,L349)),"{sender}",Settings!$B$2),"{business}",Settings!$B$3))</f>
        <v/>
      </c>
      <c r="P349" s="19" t="n">
        <f aca="false">IF(OR(A349="",J349&lt;&gt;"Unpaid",I349=""),0,IF(L349&gt;=Settings!$B$8,4,IF(L349&gt;=Settings!$B$7,3,IF(L349&gt;=0,2,IF(L349&gt;=-Settings!$B$6,1,0)))))</f>
        <v>0</v>
      </c>
    </row>
    <row r="350" customFormat="false" ht="15" hidden="false" customHeight="false" outlineLevel="0" collapsed="false">
      <c r="A350" s="17"/>
      <c r="B350" s="17"/>
      <c r="C350" s="13" t="str">
        <f aca="false">IF(P350=0,"",IF(P350&gt;IFERROR(MATCH(K350,Templates!$A$2:$A$5,0),0),INDEX(Templates!$A$2:$A$5,P350),IF(AND(P350=4,L350&gt;=Settings!$B$8+7),"Call them","")))</f>
        <v/>
      </c>
      <c r="D350" s="14" t="str">
        <f aca="false">IF(N350="","",HYPERLINK(IF(Settings!$B$4="Gmail","https://mail.google.com/mail/?"&amp;IF(Settings!$B$5="","","authuser="&amp;_xlfn.ENCODEURL(Settings!$B$5)&amp;"&amp;")&amp;"view=cm&amp;fs=1&amp;to="&amp;_xlfn.ENCODEURL(F350)&amp;"&amp;su="&amp;_xlfn.ENCODEURL(N350)&amp;"&amp;body="&amp;_xlfn.ENCODEURL(O350),"mailto:"&amp;F350&amp;"?subject="&amp;_xlfn.ENCODEURL(N350)&amp;"&amp;body="&amp;_xlfn.ENCODEURL(O350)),"Write email"))</f>
        <v/>
      </c>
      <c r="E350" s="17"/>
      <c r="F350" s="17"/>
      <c r="G350" s="20"/>
      <c r="H350" s="17"/>
      <c r="I350" s="21"/>
      <c r="J350" s="17"/>
      <c r="K350" s="17"/>
      <c r="L350" s="18" t="str">
        <f aca="true">IF(OR(I350="",J350&lt;&gt;"Unpaid"),"",TODAY()-I350)</f>
        <v/>
      </c>
      <c r="M350" s="17"/>
      <c r="N350" s="0" t="str">
        <f aca="false">IF(OR(C350="",C350="Call them"),"",SUBSTITUTE(SUBSTITUTE(SUBSTITUTE(SUBSTITUTE(SUBSTITUTE(SUBSTITUTE(SUBSTITUTE(SUBSTITUTE(SUBSTITUTE(INDEX(Templates!$C$2:$C$5,P350),"{contact}",IF(E350="","there",E350)),"{client}",B350),"{invoice}",A350),"{amount}",TEXT(G350,"#,##0.00")),"{currency}",H350),"{due_date}",TEXT(I350,"d mmm yyyy")),"{days_overdue}",MAX(0,L350)),"{sender}",Settings!$B$2),"{business}",Settings!$B$3))</f>
        <v/>
      </c>
      <c r="O350" s="0" t="str">
        <f aca="false">IF(OR(C350="",C350="Call them"),"",SUBSTITUTE(SUBSTITUTE(SUBSTITUTE(SUBSTITUTE(SUBSTITUTE(SUBSTITUTE(SUBSTITUTE(SUBSTITUTE(SUBSTITUTE(INDEX(Templates!$D$2:$D$5,P350),"{contact}",IF(E350="","there",E350)),"{client}",B350),"{invoice}",A350),"{amount}",TEXT(G350,"#,##0.00")),"{currency}",H350),"{due_date}",TEXT(I350,"d mmm yyyy")),"{days_overdue}",MAX(0,L350)),"{sender}",Settings!$B$2),"{business}",Settings!$B$3))</f>
        <v/>
      </c>
      <c r="P350" s="19" t="n">
        <f aca="false">IF(OR(A350="",J350&lt;&gt;"Unpaid",I350=""),0,IF(L350&gt;=Settings!$B$8,4,IF(L350&gt;=Settings!$B$7,3,IF(L350&gt;=0,2,IF(L350&gt;=-Settings!$B$6,1,0)))))</f>
        <v>0</v>
      </c>
    </row>
    <row r="351" customFormat="false" ht="15" hidden="false" customHeight="false" outlineLevel="0" collapsed="false">
      <c r="A351" s="17"/>
      <c r="B351" s="17"/>
      <c r="C351" s="13" t="str">
        <f aca="false">IF(P351=0,"",IF(P351&gt;IFERROR(MATCH(K351,Templates!$A$2:$A$5,0),0),INDEX(Templates!$A$2:$A$5,P351),IF(AND(P351=4,L351&gt;=Settings!$B$8+7),"Call them","")))</f>
        <v/>
      </c>
      <c r="D351" s="14" t="str">
        <f aca="false">IF(N351="","",HYPERLINK(IF(Settings!$B$4="Gmail","https://mail.google.com/mail/?"&amp;IF(Settings!$B$5="","","authuser="&amp;_xlfn.ENCODEURL(Settings!$B$5)&amp;"&amp;")&amp;"view=cm&amp;fs=1&amp;to="&amp;_xlfn.ENCODEURL(F351)&amp;"&amp;su="&amp;_xlfn.ENCODEURL(N351)&amp;"&amp;body="&amp;_xlfn.ENCODEURL(O351),"mailto:"&amp;F351&amp;"?subject="&amp;_xlfn.ENCODEURL(N351)&amp;"&amp;body="&amp;_xlfn.ENCODEURL(O351)),"Write email"))</f>
        <v/>
      </c>
      <c r="E351" s="17"/>
      <c r="F351" s="17"/>
      <c r="G351" s="20"/>
      <c r="H351" s="17"/>
      <c r="I351" s="21"/>
      <c r="J351" s="17"/>
      <c r="K351" s="17"/>
      <c r="L351" s="18" t="str">
        <f aca="true">IF(OR(I351="",J351&lt;&gt;"Unpaid"),"",TODAY()-I351)</f>
        <v/>
      </c>
      <c r="M351" s="17"/>
      <c r="N351" s="0" t="str">
        <f aca="false">IF(OR(C351="",C351="Call them"),"",SUBSTITUTE(SUBSTITUTE(SUBSTITUTE(SUBSTITUTE(SUBSTITUTE(SUBSTITUTE(SUBSTITUTE(SUBSTITUTE(SUBSTITUTE(INDEX(Templates!$C$2:$C$5,P351),"{contact}",IF(E351="","there",E351)),"{client}",B351),"{invoice}",A351),"{amount}",TEXT(G351,"#,##0.00")),"{currency}",H351),"{due_date}",TEXT(I351,"d mmm yyyy")),"{days_overdue}",MAX(0,L351)),"{sender}",Settings!$B$2),"{business}",Settings!$B$3))</f>
        <v/>
      </c>
      <c r="O351" s="0" t="str">
        <f aca="false">IF(OR(C351="",C351="Call them"),"",SUBSTITUTE(SUBSTITUTE(SUBSTITUTE(SUBSTITUTE(SUBSTITUTE(SUBSTITUTE(SUBSTITUTE(SUBSTITUTE(SUBSTITUTE(INDEX(Templates!$D$2:$D$5,P351),"{contact}",IF(E351="","there",E351)),"{client}",B351),"{invoice}",A351),"{amount}",TEXT(G351,"#,##0.00")),"{currency}",H351),"{due_date}",TEXT(I351,"d mmm yyyy")),"{days_overdue}",MAX(0,L351)),"{sender}",Settings!$B$2),"{business}",Settings!$B$3))</f>
        <v/>
      </c>
      <c r="P351" s="19" t="n">
        <f aca="false">IF(OR(A351="",J351&lt;&gt;"Unpaid",I351=""),0,IF(L351&gt;=Settings!$B$8,4,IF(L351&gt;=Settings!$B$7,3,IF(L351&gt;=0,2,IF(L351&gt;=-Settings!$B$6,1,0)))))</f>
        <v>0</v>
      </c>
    </row>
    <row r="352" customFormat="false" ht="15" hidden="false" customHeight="false" outlineLevel="0" collapsed="false">
      <c r="A352" s="17"/>
      <c r="B352" s="17"/>
      <c r="C352" s="13" t="str">
        <f aca="false">IF(P352=0,"",IF(P352&gt;IFERROR(MATCH(K352,Templates!$A$2:$A$5,0),0),INDEX(Templates!$A$2:$A$5,P352),IF(AND(P352=4,L352&gt;=Settings!$B$8+7),"Call them","")))</f>
        <v/>
      </c>
      <c r="D352" s="14" t="str">
        <f aca="false">IF(N352="","",HYPERLINK(IF(Settings!$B$4="Gmail","https://mail.google.com/mail/?"&amp;IF(Settings!$B$5="","","authuser="&amp;_xlfn.ENCODEURL(Settings!$B$5)&amp;"&amp;")&amp;"view=cm&amp;fs=1&amp;to="&amp;_xlfn.ENCODEURL(F352)&amp;"&amp;su="&amp;_xlfn.ENCODEURL(N352)&amp;"&amp;body="&amp;_xlfn.ENCODEURL(O352),"mailto:"&amp;F352&amp;"?subject="&amp;_xlfn.ENCODEURL(N352)&amp;"&amp;body="&amp;_xlfn.ENCODEURL(O352)),"Write email"))</f>
        <v/>
      </c>
      <c r="E352" s="17"/>
      <c r="F352" s="17"/>
      <c r="G352" s="20"/>
      <c r="H352" s="17"/>
      <c r="I352" s="21"/>
      <c r="J352" s="17"/>
      <c r="K352" s="17"/>
      <c r="L352" s="18" t="str">
        <f aca="true">IF(OR(I352="",J352&lt;&gt;"Unpaid"),"",TODAY()-I352)</f>
        <v/>
      </c>
      <c r="M352" s="17"/>
      <c r="N352" s="0" t="str">
        <f aca="false">IF(OR(C352="",C352="Call them"),"",SUBSTITUTE(SUBSTITUTE(SUBSTITUTE(SUBSTITUTE(SUBSTITUTE(SUBSTITUTE(SUBSTITUTE(SUBSTITUTE(SUBSTITUTE(INDEX(Templates!$C$2:$C$5,P352),"{contact}",IF(E352="","there",E352)),"{client}",B352),"{invoice}",A352),"{amount}",TEXT(G352,"#,##0.00")),"{currency}",H352),"{due_date}",TEXT(I352,"d mmm yyyy")),"{days_overdue}",MAX(0,L352)),"{sender}",Settings!$B$2),"{business}",Settings!$B$3))</f>
        <v/>
      </c>
      <c r="O352" s="0" t="str">
        <f aca="false">IF(OR(C352="",C352="Call them"),"",SUBSTITUTE(SUBSTITUTE(SUBSTITUTE(SUBSTITUTE(SUBSTITUTE(SUBSTITUTE(SUBSTITUTE(SUBSTITUTE(SUBSTITUTE(INDEX(Templates!$D$2:$D$5,P352),"{contact}",IF(E352="","there",E352)),"{client}",B352),"{invoice}",A352),"{amount}",TEXT(G352,"#,##0.00")),"{currency}",H352),"{due_date}",TEXT(I352,"d mmm yyyy")),"{days_overdue}",MAX(0,L352)),"{sender}",Settings!$B$2),"{business}",Settings!$B$3))</f>
        <v/>
      </c>
      <c r="P352" s="19" t="n">
        <f aca="false">IF(OR(A352="",J352&lt;&gt;"Unpaid",I352=""),0,IF(L352&gt;=Settings!$B$8,4,IF(L352&gt;=Settings!$B$7,3,IF(L352&gt;=0,2,IF(L352&gt;=-Settings!$B$6,1,0)))))</f>
        <v>0</v>
      </c>
    </row>
    <row r="353" customFormat="false" ht="15" hidden="false" customHeight="false" outlineLevel="0" collapsed="false">
      <c r="A353" s="17"/>
      <c r="B353" s="17"/>
      <c r="C353" s="13" t="str">
        <f aca="false">IF(P353=0,"",IF(P353&gt;IFERROR(MATCH(K353,Templates!$A$2:$A$5,0),0),INDEX(Templates!$A$2:$A$5,P353),IF(AND(P353=4,L353&gt;=Settings!$B$8+7),"Call them","")))</f>
        <v/>
      </c>
      <c r="D353" s="14" t="str">
        <f aca="false">IF(N353="","",HYPERLINK(IF(Settings!$B$4="Gmail","https://mail.google.com/mail/?"&amp;IF(Settings!$B$5="","","authuser="&amp;_xlfn.ENCODEURL(Settings!$B$5)&amp;"&amp;")&amp;"view=cm&amp;fs=1&amp;to="&amp;_xlfn.ENCODEURL(F353)&amp;"&amp;su="&amp;_xlfn.ENCODEURL(N353)&amp;"&amp;body="&amp;_xlfn.ENCODEURL(O353),"mailto:"&amp;F353&amp;"?subject="&amp;_xlfn.ENCODEURL(N353)&amp;"&amp;body="&amp;_xlfn.ENCODEURL(O353)),"Write email"))</f>
        <v/>
      </c>
      <c r="E353" s="17"/>
      <c r="F353" s="17"/>
      <c r="G353" s="20"/>
      <c r="H353" s="17"/>
      <c r="I353" s="21"/>
      <c r="J353" s="17"/>
      <c r="K353" s="17"/>
      <c r="L353" s="18" t="str">
        <f aca="true">IF(OR(I353="",J353&lt;&gt;"Unpaid"),"",TODAY()-I353)</f>
        <v/>
      </c>
      <c r="M353" s="17"/>
      <c r="N353" s="0" t="str">
        <f aca="false">IF(OR(C353="",C353="Call them"),"",SUBSTITUTE(SUBSTITUTE(SUBSTITUTE(SUBSTITUTE(SUBSTITUTE(SUBSTITUTE(SUBSTITUTE(SUBSTITUTE(SUBSTITUTE(INDEX(Templates!$C$2:$C$5,P353),"{contact}",IF(E353="","there",E353)),"{client}",B353),"{invoice}",A353),"{amount}",TEXT(G353,"#,##0.00")),"{currency}",H353),"{due_date}",TEXT(I353,"d mmm yyyy")),"{days_overdue}",MAX(0,L353)),"{sender}",Settings!$B$2),"{business}",Settings!$B$3))</f>
        <v/>
      </c>
      <c r="O353" s="0" t="str">
        <f aca="false">IF(OR(C353="",C353="Call them"),"",SUBSTITUTE(SUBSTITUTE(SUBSTITUTE(SUBSTITUTE(SUBSTITUTE(SUBSTITUTE(SUBSTITUTE(SUBSTITUTE(SUBSTITUTE(INDEX(Templates!$D$2:$D$5,P353),"{contact}",IF(E353="","there",E353)),"{client}",B353),"{invoice}",A353),"{amount}",TEXT(G353,"#,##0.00")),"{currency}",H353),"{due_date}",TEXT(I353,"d mmm yyyy")),"{days_overdue}",MAX(0,L353)),"{sender}",Settings!$B$2),"{business}",Settings!$B$3))</f>
        <v/>
      </c>
      <c r="P353" s="19" t="n">
        <f aca="false">IF(OR(A353="",J353&lt;&gt;"Unpaid",I353=""),0,IF(L353&gt;=Settings!$B$8,4,IF(L353&gt;=Settings!$B$7,3,IF(L353&gt;=0,2,IF(L353&gt;=-Settings!$B$6,1,0)))))</f>
        <v>0</v>
      </c>
    </row>
    <row r="354" customFormat="false" ht="15" hidden="false" customHeight="false" outlineLevel="0" collapsed="false">
      <c r="A354" s="17"/>
      <c r="B354" s="17"/>
      <c r="C354" s="13" t="str">
        <f aca="false">IF(P354=0,"",IF(P354&gt;IFERROR(MATCH(K354,Templates!$A$2:$A$5,0),0),INDEX(Templates!$A$2:$A$5,P354),IF(AND(P354=4,L354&gt;=Settings!$B$8+7),"Call them","")))</f>
        <v/>
      </c>
      <c r="D354" s="14" t="str">
        <f aca="false">IF(N354="","",HYPERLINK(IF(Settings!$B$4="Gmail","https://mail.google.com/mail/?"&amp;IF(Settings!$B$5="","","authuser="&amp;_xlfn.ENCODEURL(Settings!$B$5)&amp;"&amp;")&amp;"view=cm&amp;fs=1&amp;to="&amp;_xlfn.ENCODEURL(F354)&amp;"&amp;su="&amp;_xlfn.ENCODEURL(N354)&amp;"&amp;body="&amp;_xlfn.ENCODEURL(O354),"mailto:"&amp;F354&amp;"?subject="&amp;_xlfn.ENCODEURL(N354)&amp;"&amp;body="&amp;_xlfn.ENCODEURL(O354)),"Write email"))</f>
        <v/>
      </c>
      <c r="E354" s="17"/>
      <c r="F354" s="17"/>
      <c r="G354" s="20"/>
      <c r="H354" s="17"/>
      <c r="I354" s="21"/>
      <c r="J354" s="17"/>
      <c r="K354" s="17"/>
      <c r="L354" s="18" t="str">
        <f aca="true">IF(OR(I354="",J354&lt;&gt;"Unpaid"),"",TODAY()-I354)</f>
        <v/>
      </c>
      <c r="M354" s="17"/>
      <c r="N354" s="0" t="str">
        <f aca="false">IF(OR(C354="",C354="Call them"),"",SUBSTITUTE(SUBSTITUTE(SUBSTITUTE(SUBSTITUTE(SUBSTITUTE(SUBSTITUTE(SUBSTITUTE(SUBSTITUTE(SUBSTITUTE(INDEX(Templates!$C$2:$C$5,P354),"{contact}",IF(E354="","there",E354)),"{client}",B354),"{invoice}",A354),"{amount}",TEXT(G354,"#,##0.00")),"{currency}",H354),"{due_date}",TEXT(I354,"d mmm yyyy")),"{days_overdue}",MAX(0,L354)),"{sender}",Settings!$B$2),"{business}",Settings!$B$3))</f>
        <v/>
      </c>
      <c r="O354" s="0" t="str">
        <f aca="false">IF(OR(C354="",C354="Call them"),"",SUBSTITUTE(SUBSTITUTE(SUBSTITUTE(SUBSTITUTE(SUBSTITUTE(SUBSTITUTE(SUBSTITUTE(SUBSTITUTE(SUBSTITUTE(INDEX(Templates!$D$2:$D$5,P354),"{contact}",IF(E354="","there",E354)),"{client}",B354),"{invoice}",A354),"{amount}",TEXT(G354,"#,##0.00")),"{currency}",H354),"{due_date}",TEXT(I354,"d mmm yyyy")),"{days_overdue}",MAX(0,L354)),"{sender}",Settings!$B$2),"{business}",Settings!$B$3))</f>
        <v/>
      </c>
      <c r="P354" s="19" t="n">
        <f aca="false">IF(OR(A354="",J354&lt;&gt;"Unpaid",I354=""),0,IF(L354&gt;=Settings!$B$8,4,IF(L354&gt;=Settings!$B$7,3,IF(L354&gt;=0,2,IF(L354&gt;=-Settings!$B$6,1,0)))))</f>
        <v>0</v>
      </c>
    </row>
    <row r="355" customFormat="false" ht="15" hidden="false" customHeight="false" outlineLevel="0" collapsed="false">
      <c r="A355" s="17"/>
      <c r="B355" s="17"/>
      <c r="C355" s="13" t="str">
        <f aca="false">IF(P355=0,"",IF(P355&gt;IFERROR(MATCH(K355,Templates!$A$2:$A$5,0),0),INDEX(Templates!$A$2:$A$5,P355),IF(AND(P355=4,L355&gt;=Settings!$B$8+7),"Call them","")))</f>
        <v/>
      </c>
      <c r="D355" s="14" t="str">
        <f aca="false">IF(N355="","",HYPERLINK(IF(Settings!$B$4="Gmail","https://mail.google.com/mail/?"&amp;IF(Settings!$B$5="","","authuser="&amp;_xlfn.ENCODEURL(Settings!$B$5)&amp;"&amp;")&amp;"view=cm&amp;fs=1&amp;to="&amp;_xlfn.ENCODEURL(F355)&amp;"&amp;su="&amp;_xlfn.ENCODEURL(N355)&amp;"&amp;body="&amp;_xlfn.ENCODEURL(O355),"mailto:"&amp;F355&amp;"?subject="&amp;_xlfn.ENCODEURL(N355)&amp;"&amp;body="&amp;_xlfn.ENCODEURL(O355)),"Write email"))</f>
        <v/>
      </c>
      <c r="E355" s="17"/>
      <c r="F355" s="17"/>
      <c r="G355" s="20"/>
      <c r="H355" s="17"/>
      <c r="I355" s="21"/>
      <c r="J355" s="17"/>
      <c r="K355" s="17"/>
      <c r="L355" s="18" t="str">
        <f aca="true">IF(OR(I355="",J355&lt;&gt;"Unpaid"),"",TODAY()-I355)</f>
        <v/>
      </c>
      <c r="M355" s="17"/>
      <c r="N355" s="0" t="str">
        <f aca="false">IF(OR(C355="",C355="Call them"),"",SUBSTITUTE(SUBSTITUTE(SUBSTITUTE(SUBSTITUTE(SUBSTITUTE(SUBSTITUTE(SUBSTITUTE(SUBSTITUTE(SUBSTITUTE(INDEX(Templates!$C$2:$C$5,P355),"{contact}",IF(E355="","there",E355)),"{client}",B355),"{invoice}",A355),"{amount}",TEXT(G355,"#,##0.00")),"{currency}",H355),"{due_date}",TEXT(I355,"d mmm yyyy")),"{days_overdue}",MAX(0,L355)),"{sender}",Settings!$B$2),"{business}",Settings!$B$3))</f>
        <v/>
      </c>
      <c r="O355" s="0" t="str">
        <f aca="false">IF(OR(C355="",C355="Call them"),"",SUBSTITUTE(SUBSTITUTE(SUBSTITUTE(SUBSTITUTE(SUBSTITUTE(SUBSTITUTE(SUBSTITUTE(SUBSTITUTE(SUBSTITUTE(INDEX(Templates!$D$2:$D$5,P355),"{contact}",IF(E355="","there",E355)),"{client}",B355),"{invoice}",A355),"{amount}",TEXT(G355,"#,##0.00")),"{currency}",H355),"{due_date}",TEXT(I355,"d mmm yyyy")),"{days_overdue}",MAX(0,L355)),"{sender}",Settings!$B$2),"{business}",Settings!$B$3))</f>
        <v/>
      </c>
      <c r="P355" s="19" t="n">
        <f aca="false">IF(OR(A355="",J355&lt;&gt;"Unpaid",I355=""),0,IF(L355&gt;=Settings!$B$8,4,IF(L355&gt;=Settings!$B$7,3,IF(L355&gt;=0,2,IF(L355&gt;=-Settings!$B$6,1,0)))))</f>
        <v>0</v>
      </c>
    </row>
    <row r="356" customFormat="false" ht="15" hidden="false" customHeight="false" outlineLevel="0" collapsed="false">
      <c r="A356" s="17"/>
      <c r="B356" s="17"/>
      <c r="C356" s="13" t="str">
        <f aca="false">IF(P356=0,"",IF(P356&gt;IFERROR(MATCH(K356,Templates!$A$2:$A$5,0),0),INDEX(Templates!$A$2:$A$5,P356),IF(AND(P356=4,L356&gt;=Settings!$B$8+7),"Call them","")))</f>
        <v/>
      </c>
      <c r="D356" s="14" t="str">
        <f aca="false">IF(N356="","",HYPERLINK(IF(Settings!$B$4="Gmail","https://mail.google.com/mail/?"&amp;IF(Settings!$B$5="","","authuser="&amp;_xlfn.ENCODEURL(Settings!$B$5)&amp;"&amp;")&amp;"view=cm&amp;fs=1&amp;to="&amp;_xlfn.ENCODEURL(F356)&amp;"&amp;su="&amp;_xlfn.ENCODEURL(N356)&amp;"&amp;body="&amp;_xlfn.ENCODEURL(O356),"mailto:"&amp;F356&amp;"?subject="&amp;_xlfn.ENCODEURL(N356)&amp;"&amp;body="&amp;_xlfn.ENCODEURL(O356)),"Write email"))</f>
        <v/>
      </c>
      <c r="E356" s="17"/>
      <c r="F356" s="17"/>
      <c r="G356" s="20"/>
      <c r="H356" s="17"/>
      <c r="I356" s="21"/>
      <c r="J356" s="17"/>
      <c r="K356" s="17"/>
      <c r="L356" s="18" t="str">
        <f aca="true">IF(OR(I356="",J356&lt;&gt;"Unpaid"),"",TODAY()-I356)</f>
        <v/>
      </c>
      <c r="M356" s="17"/>
      <c r="N356" s="0" t="str">
        <f aca="false">IF(OR(C356="",C356="Call them"),"",SUBSTITUTE(SUBSTITUTE(SUBSTITUTE(SUBSTITUTE(SUBSTITUTE(SUBSTITUTE(SUBSTITUTE(SUBSTITUTE(SUBSTITUTE(INDEX(Templates!$C$2:$C$5,P356),"{contact}",IF(E356="","there",E356)),"{client}",B356),"{invoice}",A356),"{amount}",TEXT(G356,"#,##0.00")),"{currency}",H356),"{due_date}",TEXT(I356,"d mmm yyyy")),"{days_overdue}",MAX(0,L356)),"{sender}",Settings!$B$2),"{business}",Settings!$B$3))</f>
        <v/>
      </c>
      <c r="O356" s="0" t="str">
        <f aca="false">IF(OR(C356="",C356="Call them"),"",SUBSTITUTE(SUBSTITUTE(SUBSTITUTE(SUBSTITUTE(SUBSTITUTE(SUBSTITUTE(SUBSTITUTE(SUBSTITUTE(SUBSTITUTE(INDEX(Templates!$D$2:$D$5,P356),"{contact}",IF(E356="","there",E356)),"{client}",B356),"{invoice}",A356),"{amount}",TEXT(G356,"#,##0.00")),"{currency}",H356),"{due_date}",TEXT(I356,"d mmm yyyy")),"{days_overdue}",MAX(0,L356)),"{sender}",Settings!$B$2),"{business}",Settings!$B$3))</f>
        <v/>
      </c>
      <c r="P356" s="19" t="n">
        <f aca="false">IF(OR(A356="",J356&lt;&gt;"Unpaid",I356=""),0,IF(L356&gt;=Settings!$B$8,4,IF(L356&gt;=Settings!$B$7,3,IF(L356&gt;=0,2,IF(L356&gt;=-Settings!$B$6,1,0)))))</f>
        <v>0</v>
      </c>
    </row>
    <row r="357" customFormat="false" ht="15" hidden="false" customHeight="false" outlineLevel="0" collapsed="false">
      <c r="A357" s="17"/>
      <c r="B357" s="17"/>
      <c r="C357" s="13" t="str">
        <f aca="false">IF(P357=0,"",IF(P357&gt;IFERROR(MATCH(K357,Templates!$A$2:$A$5,0),0),INDEX(Templates!$A$2:$A$5,P357),IF(AND(P357=4,L357&gt;=Settings!$B$8+7),"Call them","")))</f>
        <v/>
      </c>
      <c r="D357" s="14" t="str">
        <f aca="false">IF(N357="","",HYPERLINK(IF(Settings!$B$4="Gmail","https://mail.google.com/mail/?"&amp;IF(Settings!$B$5="","","authuser="&amp;_xlfn.ENCODEURL(Settings!$B$5)&amp;"&amp;")&amp;"view=cm&amp;fs=1&amp;to="&amp;_xlfn.ENCODEURL(F357)&amp;"&amp;su="&amp;_xlfn.ENCODEURL(N357)&amp;"&amp;body="&amp;_xlfn.ENCODEURL(O357),"mailto:"&amp;F357&amp;"?subject="&amp;_xlfn.ENCODEURL(N357)&amp;"&amp;body="&amp;_xlfn.ENCODEURL(O357)),"Write email"))</f>
        <v/>
      </c>
      <c r="E357" s="17"/>
      <c r="F357" s="17"/>
      <c r="G357" s="20"/>
      <c r="H357" s="17"/>
      <c r="I357" s="21"/>
      <c r="J357" s="17"/>
      <c r="K357" s="17"/>
      <c r="L357" s="18" t="str">
        <f aca="true">IF(OR(I357="",J357&lt;&gt;"Unpaid"),"",TODAY()-I357)</f>
        <v/>
      </c>
      <c r="M357" s="17"/>
      <c r="N357" s="0" t="str">
        <f aca="false">IF(OR(C357="",C357="Call them"),"",SUBSTITUTE(SUBSTITUTE(SUBSTITUTE(SUBSTITUTE(SUBSTITUTE(SUBSTITUTE(SUBSTITUTE(SUBSTITUTE(SUBSTITUTE(INDEX(Templates!$C$2:$C$5,P357),"{contact}",IF(E357="","there",E357)),"{client}",B357),"{invoice}",A357),"{amount}",TEXT(G357,"#,##0.00")),"{currency}",H357),"{due_date}",TEXT(I357,"d mmm yyyy")),"{days_overdue}",MAX(0,L357)),"{sender}",Settings!$B$2),"{business}",Settings!$B$3))</f>
        <v/>
      </c>
      <c r="O357" s="0" t="str">
        <f aca="false">IF(OR(C357="",C357="Call them"),"",SUBSTITUTE(SUBSTITUTE(SUBSTITUTE(SUBSTITUTE(SUBSTITUTE(SUBSTITUTE(SUBSTITUTE(SUBSTITUTE(SUBSTITUTE(INDEX(Templates!$D$2:$D$5,P357),"{contact}",IF(E357="","there",E357)),"{client}",B357),"{invoice}",A357),"{amount}",TEXT(G357,"#,##0.00")),"{currency}",H357),"{due_date}",TEXT(I357,"d mmm yyyy")),"{days_overdue}",MAX(0,L357)),"{sender}",Settings!$B$2),"{business}",Settings!$B$3))</f>
        <v/>
      </c>
      <c r="P357" s="19" t="n">
        <f aca="false">IF(OR(A357="",J357&lt;&gt;"Unpaid",I357=""),0,IF(L357&gt;=Settings!$B$8,4,IF(L357&gt;=Settings!$B$7,3,IF(L357&gt;=0,2,IF(L357&gt;=-Settings!$B$6,1,0)))))</f>
        <v>0</v>
      </c>
    </row>
    <row r="358" customFormat="false" ht="15" hidden="false" customHeight="false" outlineLevel="0" collapsed="false">
      <c r="A358" s="17"/>
      <c r="B358" s="17"/>
      <c r="C358" s="13" t="str">
        <f aca="false">IF(P358=0,"",IF(P358&gt;IFERROR(MATCH(K358,Templates!$A$2:$A$5,0),0),INDEX(Templates!$A$2:$A$5,P358),IF(AND(P358=4,L358&gt;=Settings!$B$8+7),"Call them","")))</f>
        <v/>
      </c>
      <c r="D358" s="14" t="str">
        <f aca="false">IF(N358="","",HYPERLINK(IF(Settings!$B$4="Gmail","https://mail.google.com/mail/?"&amp;IF(Settings!$B$5="","","authuser="&amp;_xlfn.ENCODEURL(Settings!$B$5)&amp;"&amp;")&amp;"view=cm&amp;fs=1&amp;to="&amp;_xlfn.ENCODEURL(F358)&amp;"&amp;su="&amp;_xlfn.ENCODEURL(N358)&amp;"&amp;body="&amp;_xlfn.ENCODEURL(O358),"mailto:"&amp;F358&amp;"?subject="&amp;_xlfn.ENCODEURL(N358)&amp;"&amp;body="&amp;_xlfn.ENCODEURL(O358)),"Write email"))</f>
        <v/>
      </c>
      <c r="E358" s="17"/>
      <c r="F358" s="17"/>
      <c r="G358" s="20"/>
      <c r="H358" s="17"/>
      <c r="I358" s="21"/>
      <c r="J358" s="17"/>
      <c r="K358" s="17"/>
      <c r="L358" s="18" t="str">
        <f aca="true">IF(OR(I358="",J358&lt;&gt;"Unpaid"),"",TODAY()-I358)</f>
        <v/>
      </c>
      <c r="M358" s="17"/>
      <c r="N358" s="0" t="str">
        <f aca="false">IF(OR(C358="",C358="Call them"),"",SUBSTITUTE(SUBSTITUTE(SUBSTITUTE(SUBSTITUTE(SUBSTITUTE(SUBSTITUTE(SUBSTITUTE(SUBSTITUTE(SUBSTITUTE(INDEX(Templates!$C$2:$C$5,P358),"{contact}",IF(E358="","there",E358)),"{client}",B358),"{invoice}",A358),"{amount}",TEXT(G358,"#,##0.00")),"{currency}",H358),"{due_date}",TEXT(I358,"d mmm yyyy")),"{days_overdue}",MAX(0,L358)),"{sender}",Settings!$B$2),"{business}",Settings!$B$3))</f>
        <v/>
      </c>
      <c r="O358" s="0" t="str">
        <f aca="false">IF(OR(C358="",C358="Call them"),"",SUBSTITUTE(SUBSTITUTE(SUBSTITUTE(SUBSTITUTE(SUBSTITUTE(SUBSTITUTE(SUBSTITUTE(SUBSTITUTE(SUBSTITUTE(INDEX(Templates!$D$2:$D$5,P358),"{contact}",IF(E358="","there",E358)),"{client}",B358),"{invoice}",A358),"{amount}",TEXT(G358,"#,##0.00")),"{currency}",H358),"{due_date}",TEXT(I358,"d mmm yyyy")),"{days_overdue}",MAX(0,L358)),"{sender}",Settings!$B$2),"{business}",Settings!$B$3))</f>
        <v/>
      </c>
      <c r="P358" s="19" t="n">
        <f aca="false">IF(OR(A358="",J358&lt;&gt;"Unpaid",I358=""),0,IF(L358&gt;=Settings!$B$8,4,IF(L358&gt;=Settings!$B$7,3,IF(L358&gt;=0,2,IF(L358&gt;=-Settings!$B$6,1,0)))))</f>
        <v>0</v>
      </c>
    </row>
    <row r="359" customFormat="false" ht="15" hidden="false" customHeight="false" outlineLevel="0" collapsed="false">
      <c r="A359" s="17"/>
      <c r="B359" s="17"/>
      <c r="C359" s="13" t="str">
        <f aca="false">IF(P359=0,"",IF(P359&gt;IFERROR(MATCH(K359,Templates!$A$2:$A$5,0),0),INDEX(Templates!$A$2:$A$5,P359),IF(AND(P359=4,L359&gt;=Settings!$B$8+7),"Call them","")))</f>
        <v/>
      </c>
      <c r="D359" s="14" t="str">
        <f aca="false">IF(N359="","",HYPERLINK(IF(Settings!$B$4="Gmail","https://mail.google.com/mail/?"&amp;IF(Settings!$B$5="","","authuser="&amp;_xlfn.ENCODEURL(Settings!$B$5)&amp;"&amp;")&amp;"view=cm&amp;fs=1&amp;to="&amp;_xlfn.ENCODEURL(F359)&amp;"&amp;su="&amp;_xlfn.ENCODEURL(N359)&amp;"&amp;body="&amp;_xlfn.ENCODEURL(O359),"mailto:"&amp;F359&amp;"?subject="&amp;_xlfn.ENCODEURL(N359)&amp;"&amp;body="&amp;_xlfn.ENCODEURL(O359)),"Write email"))</f>
        <v/>
      </c>
      <c r="E359" s="17"/>
      <c r="F359" s="17"/>
      <c r="G359" s="20"/>
      <c r="H359" s="17"/>
      <c r="I359" s="21"/>
      <c r="J359" s="17"/>
      <c r="K359" s="17"/>
      <c r="L359" s="18" t="str">
        <f aca="true">IF(OR(I359="",J359&lt;&gt;"Unpaid"),"",TODAY()-I359)</f>
        <v/>
      </c>
      <c r="M359" s="17"/>
      <c r="N359" s="0" t="str">
        <f aca="false">IF(OR(C359="",C359="Call them"),"",SUBSTITUTE(SUBSTITUTE(SUBSTITUTE(SUBSTITUTE(SUBSTITUTE(SUBSTITUTE(SUBSTITUTE(SUBSTITUTE(SUBSTITUTE(INDEX(Templates!$C$2:$C$5,P359),"{contact}",IF(E359="","there",E359)),"{client}",B359),"{invoice}",A359),"{amount}",TEXT(G359,"#,##0.00")),"{currency}",H359),"{due_date}",TEXT(I359,"d mmm yyyy")),"{days_overdue}",MAX(0,L359)),"{sender}",Settings!$B$2),"{business}",Settings!$B$3))</f>
        <v/>
      </c>
      <c r="O359" s="0" t="str">
        <f aca="false">IF(OR(C359="",C359="Call them"),"",SUBSTITUTE(SUBSTITUTE(SUBSTITUTE(SUBSTITUTE(SUBSTITUTE(SUBSTITUTE(SUBSTITUTE(SUBSTITUTE(SUBSTITUTE(INDEX(Templates!$D$2:$D$5,P359),"{contact}",IF(E359="","there",E359)),"{client}",B359),"{invoice}",A359),"{amount}",TEXT(G359,"#,##0.00")),"{currency}",H359),"{due_date}",TEXT(I359,"d mmm yyyy")),"{days_overdue}",MAX(0,L359)),"{sender}",Settings!$B$2),"{business}",Settings!$B$3))</f>
        <v/>
      </c>
      <c r="P359" s="19" t="n">
        <f aca="false">IF(OR(A359="",J359&lt;&gt;"Unpaid",I359=""),0,IF(L359&gt;=Settings!$B$8,4,IF(L359&gt;=Settings!$B$7,3,IF(L359&gt;=0,2,IF(L359&gt;=-Settings!$B$6,1,0)))))</f>
        <v>0</v>
      </c>
    </row>
    <row r="360" customFormat="false" ht="15" hidden="false" customHeight="false" outlineLevel="0" collapsed="false">
      <c r="A360" s="17"/>
      <c r="B360" s="17"/>
      <c r="C360" s="13" t="str">
        <f aca="false">IF(P360=0,"",IF(P360&gt;IFERROR(MATCH(K360,Templates!$A$2:$A$5,0),0),INDEX(Templates!$A$2:$A$5,P360),IF(AND(P360=4,L360&gt;=Settings!$B$8+7),"Call them","")))</f>
        <v/>
      </c>
      <c r="D360" s="14" t="str">
        <f aca="false">IF(N360="","",HYPERLINK(IF(Settings!$B$4="Gmail","https://mail.google.com/mail/?"&amp;IF(Settings!$B$5="","","authuser="&amp;_xlfn.ENCODEURL(Settings!$B$5)&amp;"&amp;")&amp;"view=cm&amp;fs=1&amp;to="&amp;_xlfn.ENCODEURL(F360)&amp;"&amp;su="&amp;_xlfn.ENCODEURL(N360)&amp;"&amp;body="&amp;_xlfn.ENCODEURL(O360),"mailto:"&amp;F360&amp;"?subject="&amp;_xlfn.ENCODEURL(N360)&amp;"&amp;body="&amp;_xlfn.ENCODEURL(O360)),"Write email"))</f>
        <v/>
      </c>
      <c r="E360" s="17"/>
      <c r="F360" s="17"/>
      <c r="G360" s="20"/>
      <c r="H360" s="17"/>
      <c r="I360" s="21"/>
      <c r="J360" s="17"/>
      <c r="K360" s="17"/>
      <c r="L360" s="18" t="str">
        <f aca="true">IF(OR(I360="",J360&lt;&gt;"Unpaid"),"",TODAY()-I360)</f>
        <v/>
      </c>
      <c r="M360" s="17"/>
      <c r="N360" s="0" t="str">
        <f aca="false">IF(OR(C360="",C360="Call them"),"",SUBSTITUTE(SUBSTITUTE(SUBSTITUTE(SUBSTITUTE(SUBSTITUTE(SUBSTITUTE(SUBSTITUTE(SUBSTITUTE(SUBSTITUTE(INDEX(Templates!$C$2:$C$5,P360),"{contact}",IF(E360="","there",E360)),"{client}",B360),"{invoice}",A360),"{amount}",TEXT(G360,"#,##0.00")),"{currency}",H360),"{due_date}",TEXT(I360,"d mmm yyyy")),"{days_overdue}",MAX(0,L360)),"{sender}",Settings!$B$2),"{business}",Settings!$B$3))</f>
        <v/>
      </c>
      <c r="O360" s="0" t="str">
        <f aca="false">IF(OR(C360="",C360="Call them"),"",SUBSTITUTE(SUBSTITUTE(SUBSTITUTE(SUBSTITUTE(SUBSTITUTE(SUBSTITUTE(SUBSTITUTE(SUBSTITUTE(SUBSTITUTE(INDEX(Templates!$D$2:$D$5,P360),"{contact}",IF(E360="","there",E360)),"{client}",B360),"{invoice}",A360),"{amount}",TEXT(G360,"#,##0.00")),"{currency}",H360),"{due_date}",TEXT(I360,"d mmm yyyy")),"{days_overdue}",MAX(0,L360)),"{sender}",Settings!$B$2),"{business}",Settings!$B$3))</f>
        <v/>
      </c>
      <c r="P360" s="19" t="n">
        <f aca="false">IF(OR(A360="",J360&lt;&gt;"Unpaid",I360=""),0,IF(L360&gt;=Settings!$B$8,4,IF(L360&gt;=Settings!$B$7,3,IF(L360&gt;=0,2,IF(L360&gt;=-Settings!$B$6,1,0)))))</f>
        <v>0</v>
      </c>
    </row>
    <row r="361" customFormat="false" ht="15" hidden="false" customHeight="false" outlineLevel="0" collapsed="false">
      <c r="A361" s="17"/>
      <c r="B361" s="17"/>
      <c r="C361" s="13" t="str">
        <f aca="false">IF(P361=0,"",IF(P361&gt;IFERROR(MATCH(K361,Templates!$A$2:$A$5,0),0),INDEX(Templates!$A$2:$A$5,P361),IF(AND(P361=4,L361&gt;=Settings!$B$8+7),"Call them","")))</f>
        <v/>
      </c>
      <c r="D361" s="14" t="str">
        <f aca="false">IF(N361="","",HYPERLINK(IF(Settings!$B$4="Gmail","https://mail.google.com/mail/?"&amp;IF(Settings!$B$5="","","authuser="&amp;_xlfn.ENCODEURL(Settings!$B$5)&amp;"&amp;")&amp;"view=cm&amp;fs=1&amp;to="&amp;_xlfn.ENCODEURL(F361)&amp;"&amp;su="&amp;_xlfn.ENCODEURL(N361)&amp;"&amp;body="&amp;_xlfn.ENCODEURL(O361),"mailto:"&amp;F361&amp;"?subject="&amp;_xlfn.ENCODEURL(N361)&amp;"&amp;body="&amp;_xlfn.ENCODEURL(O361)),"Write email"))</f>
        <v/>
      </c>
      <c r="E361" s="17"/>
      <c r="F361" s="17"/>
      <c r="G361" s="20"/>
      <c r="H361" s="17"/>
      <c r="I361" s="21"/>
      <c r="J361" s="17"/>
      <c r="K361" s="17"/>
      <c r="L361" s="18" t="str">
        <f aca="true">IF(OR(I361="",J361&lt;&gt;"Unpaid"),"",TODAY()-I361)</f>
        <v/>
      </c>
      <c r="M361" s="17"/>
      <c r="N361" s="0" t="str">
        <f aca="false">IF(OR(C361="",C361="Call them"),"",SUBSTITUTE(SUBSTITUTE(SUBSTITUTE(SUBSTITUTE(SUBSTITUTE(SUBSTITUTE(SUBSTITUTE(SUBSTITUTE(SUBSTITUTE(INDEX(Templates!$C$2:$C$5,P361),"{contact}",IF(E361="","there",E361)),"{client}",B361),"{invoice}",A361),"{amount}",TEXT(G361,"#,##0.00")),"{currency}",H361),"{due_date}",TEXT(I361,"d mmm yyyy")),"{days_overdue}",MAX(0,L361)),"{sender}",Settings!$B$2),"{business}",Settings!$B$3))</f>
        <v/>
      </c>
      <c r="O361" s="0" t="str">
        <f aca="false">IF(OR(C361="",C361="Call them"),"",SUBSTITUTE(SUBSTITUTE(SUBSTITUTE(SUBSTITUTE(SUBSTITUTE(SUBSTITUTE(SUBSTITUTE(SUBSTITUTE(SUBSTITUTE(INDEX(Templates!$D$2:$D$5,P361),"{contact}",IF(E361="","there",E361)),"{client}",B361),"{invoice}",A361),"{amount}",TEXT(G361,"#,##0.00")),"{currency}",H361),"{due_date}",TEXT(I361,"d mmm yyyy")),"{days_overdue}",MAX(0,L361)),"{sender}",Settings!$B$2),"{business}",Settings!$B$3))</f>
        <v/>
      </c>
      <c r="P361" s="19" t="n">
        <f aca="false">IF(OR(A361="",J361&lt;&gt;"Unpaid",I361=""),0,IF(L361&gt;=Settings!$B$8,4,IF(L361&gt;=Settings!$B$7,3,IF(L361&gt;=0,2,IF(L361&gt;=-Settings!$B$6,1,0)))))</f>
        <v>0</v>
      </c>
    </row>
    <row r="362" customFormat="false" ht="15" hidden="false" customHeight="false" outlineLevel="0" collapsed="false">
      <c r="A362" s="17"/>
      <c r="B362" s="17"/>
      <c r="C362" s="13" t="str">
        <f aca="false">IF(P362=0,"",IF(P362&gt;IFERROR(MATCH(K362,Templates!$A$2:$A$5,0),0),INDEX(Templates!$A$2:$A$5,P362),IF(AND(P362=4,L362&gt;=Settings!$B$8+7),"Call them","")))</f>
        <v/>
      </c>
      <c r="D362" s="14" t="str">
        <f aca="false">IF(N362="","",HYPERLINK(IF(Settings!$B$4="Gmail","https://mail.google.com/mail/?"&amp;IF(Settings!$B$5="","","authuser="&amp;_xlfn.ENCODEURL(Settings!$B$5)&amp;"&amp;")&amp;"view=cm&amp;fs=1&amp;to="&amp;_xlfn.ENCODEURL(F362)&amp;"&amp;su="&amp;_xlfn.ENCODEURL(N362)&amp;"&amp;body="&amp;_xlfn.ENCODEURL(O362),"mailto:"&amp;F362&amp;"?subject="&amp;_xlfn.ENCODEURL(N362)&amp;"&amp;body="&amp;_xlfn.ENCODEURL(O362)),"Write email"))</f>
        <v/>
      </c>
      <c r="E362" s="17"/>
      <c r="F362" s="17"/>
      <c r="G362" s="20"/>
      <c r="H362" s="17"/>
      <c r="I362" s="21"/>
      <c r="J362" s="17"/>
      <c r="K362" s="17"/>
      <c r="L362" s="18" t="str">
        <f aca="true">IF(OR(I362="",J362&lt;&gt;"Unpaid"),"",TODAY()-I362)</f>
        <v/>
      </c>
      <c r="M362" s="17"/>
      <c r="N362" s="0" t="str">
        <f aca="false">IF(OR(C362="",C362="Call them"),"",SUBSTITUTE(SUBSTITUTE(SUBSTITUTE(SUBSTITUTE(SUBSTITUTE(SUBSTITUTE(SUBSTITUTE(SUBSTITUTE(SUBSTITUTE(INDEX(Templates!$C$2:$C$5,P362),"{contact}",IF(E362="","there",E362)),"{client}",B362),"{invoice}",A362),"{amount}",TEXT(G362,"#,##0.00")),"{currency}",H362),"{due_date}",TEXT(I362,"d mmm yyyy")),"{days_overdue}",MAX(0,L362)),"{sender}",Settings!$B$2),"{business}",Settings!$B$3))</f>
        <v/>
      </c>
      <c r="O362" s="0" t="str">
        <f aca="false">IF(OR(C362="",C362="Call them"),"",SUBSTITUTE(SUBSTITUTE(SUBSTITUTE(SUBSTITUTE(SUBSTITUTE(SUBSTITUTE(SUBSTITUTE(SUBSTITUTE(SUBSTITUTE(INDEX(Templates!$D$2:$D$5,P362),"{contact}",IF(E362="","there",E362)),"{client}",B362),"{invoice}",A362),"{amount}",TEXT(G362,"#,##0.00")),"{currency}",H362),"{due_date}",TEXT(I362,"d mmm yyyy")),"{days_overdue}",MAX(0,L362)),"{sender}",Settings!$B$2),"{business}",Settings!$B$3))</f>
        <v/>
      </c>
      <c r="P362" s="19" t="n">
        <f aca="false">IF(OR(A362="",J362&lt;&gt;"Unpaid",I362=""),0,IF(L362&gt;=Settings!$B$8,4,IF(L362&gt;=Settings!$B$7,3,IF(L362&gt;=0,2,IF(L362&gt;=-Settings!$B$6,1,0)))))</f>
        <v>0</v>
      </c>
    </row>
    <row r="363" customFormat="false" ht="15" hidden="false" customHeight="false" outlineLevel="0" collapsed="false">
      <c r="A363" s="17"/>
      <c r="B363" s="17"/>
      <c r="C363" s="13" t="str">
        <f aca="false">IF(P363=0,"",IF(P363&gt;IFERROR(MATCH(K363,Templates!$A$2:$A$5,0),0),INDEX(Templates!$A$2:$A$5,P363),IF(AND(P363=4,L363&gt;=Settings!$B$8+7),"Call them","")))</f>
        <v/>
      </c>
      <c r="D363" s="14" t="str">
        <f aca="false">IF(N363="","",HYPERLINK(IF(Settings!$B$4="Gmail","https://mail.google.com/mail/?"&amp;IF(Settings!$B$5="","","authuser="&amp;_xlfn.ENCODEURL(Settings!$B$5)&amp;"&amp;")&amp;"view=cm&amp;fs=1&amp;to="&amp;_xlfn.ENCODEURL(F363)&amp;"&amp;su="&amp;_xlfn.ENCODEURL(N363)&amp;"&amp;body="&amp;_xlfn.ENCODEURL(O363),"mailto:"&amp;F363&amp;"?subject="&amp;_xlfn.ENCODEURL(N363)&amp;"&amp;body="&amp;_xlfn.ENCODEURL(O363)),"Write email"))</f>
        <v/>
      </c>
      <c r="E363" s="17"/>
      <c r="F363" s="17"/>
      <c r="G363" s="20"/>
      <c r="H363" s="17"/>
      <c r="I363" s="21"/>
      <c r="J363" s="17"/>
      <c r="K363" s="17"/>
      <c r="L363" s="18" t="str">
        <f aca="true">IF(OR(I363="",J363&lt;&gt;"Unpaid"),"",TODAY()-I363)</f>
        <v/>
      </c>
      <c r="M363" s="17"/>
      <c r="N363" s="0" t="str">
        <f aca="false">IF(OR(C363="",C363="Call them"),"",SUBSTITUTE(SUBSTITUTE(SUBSTITUTE(SUBSTITUTE(SUBSTITUTE(SUBSTITUTE(SUBSTITUTE(SUBSTITUTE(SUBSTITUTE(INDEX(Templates!$C$2:$C$5,P363),"{contact}",IF(E363="","there",E363)),"{client}",B363),"{invoice}",A363),"{amount}",TEXT(G363,"#,##0.00")),"{currency}",H363),"{due_date}",TEXT(I363,"d mmm yyyy")),"{days_overdue}",MAX(0,L363)),"{sender}",Settings!$B$2),"{business}",Settings!$B$3))</f>
        <v/>
      </c>
      <c r="O363" s="0" t="str">
        <f aca="false">IF(OR(C363="",C363="Call them"),"",SUBSTITUTE(SUBSTITUTE(SUBSTITUTE(SUBSTITUTE(SUBSTITUTE(SUBSTITUTE(SUBSTITUTE(SUBSTITUTE(SUBSTITUTE(INDEX(Templates!$D$2:$D$5,P363),"{contact}",IF(E363="","there",E363)),"{client}",B363),"{invoice}",A363),"{amount}",TEXT(G363,"#,##0.00")),"{currency}",H363),"{due_date}",TEXT(I363,"d mmm yyyy")),"{days_overdue}",MAX(0,L363)),"{sender}",Settings!$B$2),"{business}",Settings!$B$3))</f>
        <v/>
      </c>
      <c r="P363" s="19" t="n">
        <f aca="false">IF(OR(A363="",J363&lt;&gt;"Unpaid",I363=""),0,IF(L363&gt;=Settings!$B$8,4,IF(L363&gt;=Settings!$B$7,3,IF(L363&gt;=0,2,IF(L363&gt;=-Settings!$B$6,1,0)))))</f>
        <v>0</v>
      </c>
    </row>
    <row r="364" customFormat="false" ht="15" hidden="false" customHeight="false" outlineLevel="0" collapsed="false">
      <c r="A364" s="17"/>
      <c r="B364" s="17"/>
      <c r="C364" s="13" t="str">
        <f aca="false">IF(P364=0,"",IF(P364&gt;IFERROR(MATCH(K364,Templates!$A$2:$A$5,0),0),INDEX(Templates!$A$2:$A$5,P364),IF(AND(P364=4,L364&gt;=Settings!$B$8+7),"Call them","")))</f>
        <v/>
      </c>
      <c r="D364" s="14" t="str">
        <f aca="false">IF(N364="","",HYPERLINK(IF(Settings!$B$4="Gmail","https://mail.google.com/mail/?"&amp;IF(Settings!$B$5="","","authuser="&amp;_xlfn.ENCODEURL(Settings!$B$5)&amp;"&amp;")&amp;"view=cm&amp;fs=1&amp;to="&amp;_xlfn.ENCODEURL(F364)&amp;"&amp;su="&amp;_xlfn.ENCODEURL(N364)&amp;"&amp;body="&amp;_xlfn.ENCODEURL(O364),"mailto:"&amp;F364&amp;"?subject="&amp;_xlfn.ENCODEURL(N364)&amp;"&amp;body="&amp;_xlfn.ENCODEURL(O364)),"Write email"))</f>
        <v/>
      </c>
      <c r="E364" s="17"/>
      <c r="F364" s="17"/>
      <c r="G364" s="20"/>
      <c r="H364" s="17"/>
      <c r="I364" s="21"/>
      <c r="J364" s="17"/>
      <c r="K364" s="17"/>
      <c r="L364" s="18" t="str">
        <f aca="true">IF(OR(I364="",J364&lt;&gt;"Unpaid"),"",TODAY()-I364)</f>
        <v/>
      </c>
      <c r="M364" s="17"/>
      <c r="N364" s="0" t="str">
        <f aca="false">IF(OR(C364="",C364="Call them"),"",SUBSTITUTE(SUBSTITUTE(SUBSTITUTE(SUBSTITUTE(SUBSTITUTE(SUBSTITUTE(SUBSTITUTE(SUBSTITUTE(SUBSTITUTE(INDEX(Templates!$C$2:$C$5,P364),"{contact}",IF(E364="","there",E364)),"{client}",B364),"{invoice}",A364),"{amount}",TEXT(G364,"#,##0.00")),"{currency}",H364),"{due_date}",TEXT(I364,"d mmm yyyy")),"{days_overdue}",MAX(0,L364)),"{sender}",Settings!$B$2),"{business}",Settings!$B$3))</f>
        <v/>
      </c>
      <c r="O364" s="0" t="str">
        <f aca="false">IF(OR(C364="",C364="Call them"),"",SUBSTITUTE(SUBSTITUTE(SUBSTITUTE(SUBSTITUTE(SUBSTITUTE(SUBSTITUTE(SUBSTITUTE(SUBSTITUTE(SUBSTITUTE(INDEX(Templates!$D$2:$D$5,P364),"{contact}",IF(E364="","there",E364)),"{client}",B364),"{invoice}",A364),"{amount}",TEXT(G364,"#,##0.00")),"{currency}",H364),"{due_date}",TEXT(I364,"d mmm yyyy")),"{days_overdue}",MAX(0,L364)),"{sender}",Settings!$B$2),"{business}",Settings!$B$3))</f>
        <v/>
      </c>
      <c r="P364" s="19" t="n">
        <f aca="false">IF(OR(A364="",J364&lt;&gt;"Unpaid",I364=""),0,IF(L364&gt;=Settings!$B$8,4,IF(L364&gt;=Settings!$B$7,3,IF(L364&gt;=0,2,IF(L364&gt;=-Settings!$B$6,1,0)))))</f>
        <v>0</v>
      </c>
    </row>
    <row r="365" customFormat="false" ht="15" hidden="false" customHeight="false" outlineLevel="0" collapsed="false">
      <c r="A365" s="17"/>
      <c r="B365" s="17"/>
      <c r="C365" s="13" t="str">
        <f aca="false">IF(P365=0,"",IF(P365&gt;IFERROR(MATCH(K365,Templates!$A$2:$A$5,0),0),INDEX(Templates!$A$2:$A$5,P365),IF(AND(P365=4,L365&gt;=Settings!$B$8+7),"Call them","")))</f>
        <v/>
      </c>
      <c r="D365" s="14" t="str">
        <f aca="false">IF(N365="","",HYPERLINK(IF(Settings!$B$4="Gmail","https://mail.google.com/mail/?"&amp;IF(Settings!$B$5="","","authuser="&amp;_xlfn.ENCODEURL(Settings!$B$5)&amp;"&amp;")&amp;"view=cm&amp;fs=1&amp;to="&amp;_xlfn.ENCODEURL(F365)&amp;"&amp;su="&amp;_xlfn.ENCODEURL(N365)&amp;"&amp;body="&amp;_xlfn.ENCODEURL(O365),"mailto:"&amp;F365&amp;"?subject="&amp;_xlfn.ENCODEURL(N365)&amp;"&amp;body="&amp;_xlfn.ENCODEURL(O365)),"Write email"))</f>
        <v/>
      </c>
      <c r="E365" s="17"/>
      <c r="F365" s="17"/>
      <c r="G365" s="20"/>
      <c r="H365" s="17"/>
      <c r="I365" s="21"/>
      <c r="J365" s="17"/>
      <c r="K365" s="17"/>
      <c r="L365" s="18" t="str">
        <f aca="true">IF(OR(I365="",J365&lt;&gt;"Unpaid"),"",TODAY()-I365)</f>
        <v/>
      </c>
      <c r="M365" s="17"/>
      <c r="N365" s="0" t="str">
        <f aca="false">IF(OR(C365="",C365="Call them"),"",SUBSTITUTE(SUBSTITUTE(SUBSTITUTE(SUBSTITUTE(SUBSTITUTE(SUBSTITUTE(SUBSTITUTE(SUBSTITUTE(SUBSTITUTE(INDEX(Templates!$C$2:$C$5,P365),"{contact}",IF(E365="","there",E365)),"{client}",B365),"{invoice}",A365),"{amount}",TEXT(G365,"#,##0.00")),"{currency}",H365),"{due_date}",TEXT(I365,"d mmm yyyy")),"{days_overdue}",MAX(0,L365)),"{sender}",Settings!$B$2),"{business}",Settings!$B$3))</f>
        <v/>
      </c>
      <c r="O365" s="0" t="str">
        <f aca="false">IF(OR(C365="",C365="Call them"),"",SUBSTITUTE(SUBSTITUTE(SUBSTITUTE(SUBSTITUTE(SUBSTITUTE(SUBSTITUTE(SUBSTITUTE(SUBSTITUTE(SUBSTITUTE(INDEX(Templates!$D$2:$D$5,P365),"{contact}",IF(E365="","there",E365)),"{client}",B365),"{invoice}",A365),"{amount}",TEXT(G365,"#,##0.00")),"{currency}",H365),"{due_date}",TEXT(I365,"d mmm yyyy")),"{days_overdue}",MAX(0,L365)),"{sender}",Settings!$B$2),"{business}",Settings!$B$3))</f>
        <v/>
      </c>
      <c r="P365" s="19" t="n">
        <f aca="false">IF(OR(A365="",J365&lt;&gt;"Unpaid",I365=""),0,IF(L365&gt;=Settings!$B$8,4,IF(L365&gt;=Settings!$B$7,3,IF(L365&gt;=0,2,IF(L365&gt;=-Settings!$B$6,1,0)))))</f>
        <v>0</v>
      </c>
    </row>
    <row r="366" customFormat="false" ht="15" hidden="false" customHeight="false" outlineLevel="0" collapsed="false">
      <c r="A366" s="17"/>
      <c r="B366" s="17"/>
      <c r="C366" s="13" t="str">
        <f aca="false">IF(P366=0,"",IF(P366&gt;IFERROR(MATCH(K366,Templates!$A$2:$A$5,0),0),INDEX(Templates!$A$2:$A$5,P366),IF(AND(P366=4,L366&gt;=Settings!$B$8+7),"Call them","")))</f>
        <v/>
      </c>
      <c r="D366" s="14" t="str">
        <f aca="false">IF(N366="","",HYPERLINK(IF(Settings!$B$4="Gmail","https://mail.google.com/mail/?"&amp;IF(Settings!$B$5="","","authuser="&amp;_xlfn.ENCODEURL(Settings!$B$5)&amp;"&amp;")&amp;"view=cm&amp;fs=1&amp;to="&amp;_xlfn.ENCODEURL(F366)&amp;"&amp;su="&amp;_xlfn.ENCODEURL(N366)&amp;"&amp;body="&amp;_xlfn.ENCODEURL(O366),"mailto:"&amp;F366&amp;"?subject="&amp;_xlfn.ENCODEURL(N366)&amp;"&amp;body="&amp;_xlfn.ENCODEURL(O366)),"Write email"))</f>
        <v/>
      </c>
      <c r="E366" s="17"/>
      <c r="F366" s="17"/>
      <c r="G366" s="20"/>
      <c r="H366" s="17"/>
      <c r="I366" s="21"/>
      <c r="J366" s="17"/>
      <c r="K366" s="17"/>
      <c r="L366" s="18" t="str">
        <f aca="true">IF(OR(I366="",J366&lt;&gt;"Unpaid"),"",TODAY()-I366)</f>
        <v/>
      </c>
      <c r="M366" s="17"/>
      <c r="N366" s="0" t="str">
        <f aca="false">IF(OR(C366="",C366="Call them"),"",SUBSTITUTE(SUBSTITUTE(SUBSTITUTE(SUBSTITUTE(SUBSTITUTE(SUBSTITUTE(SUBSTITUTE(SUBSTITUTE(SUBSTITUTE(INDEX(Templates!$C$2:$C$5,P366),"{contact}",IF(E366="","there",E366)),"{client}",B366),"{invoice}",A366),"{amount}",TEXT(G366,"#,##0.00")),"{currency}",H366),"{due_date}",TEXT(I366,"d mmm yyyy")),"{days_overdue}",MAX(0,L366)),"{sender}",Settings!$B$2),"{business}",Settings!$B$3))</f>
        <v/>
      </c>
      <c r="O366" s="0" t="str">
        <f aca="false">IF(OR(C366="",C366="Call them"),"",SUBSTITUTE(SUBSTITUTE(SUBSTITUTE(SUBSTITUTE(SUBSTITUTE(SUBSTITUTE(SUBSTITUTE(SUBSTITUTE(SUBSTITUTE(INDEX(Templates!$D$2:$D$5,P366),"{contact}",IF(E366="","there",E366)),"{client}",B366),"{invoice}",A366),"{amount}",TEXT(G366,"#,##0.00")),"{currency}",H366),"{due_date}",TEXT(I366,"d mmm yyyy")),"{days_overdue}",MAX(0,L366)),"{sender}",Settings!$B$2),"{business}",Settings!$B$3))</f>
        <v/>
      </c>
      <c r="P366" s="19" t="n">
        <f aca="false">IF(OR(A366="",J366&lt;&gt;"Unpaid",I366=""),0,IF(L366&gt;=Settings!$B$8,4,IF(L366&gt;=Settings!$B$7,3,IF(L366&gt;=0,2,IF(L366&gt;=-Settings!$B$6,1,0)))))</f>
        <v>0</v>
      </c>
    </row>
    <row r="367" customFormat="false" ht="15" hidden="false" customHeight="false" outlineLevel="0" collapsed="false">
      <c r="A367" s="17"/>
      <c r="B367" s="17"/>
      <c r="C367" s="13" t="str">
        <f aca="false">IF(P367=0,"",IF(P367&gt;IFERROR(MATCH(K367,Templates!$A$2:$A$5,0),0),INDEX(Templates!$A$2:$A$5,P367),IF(AND(P367=4,L367&gt;=Settings!$B$8+7),"Call them","")))</f>
        <v/>
      </c>
      <c r="D367" s="14" t="str">
        <f aca="false">IF(N367="","",HYPERLINK(IF(Settings!$B$4="Gmail","https://mail.google.com/mail/?"&amp;IF(Settings!$B$5="","","authuser="&amp;_xlfn.ENCODEURL(Settings!$B$5)&amp;"&amp;")&amp;"view=cm&amp;fs=1&amp;to="&amp;_xlfn.ENCODEURL(F367)&amp;"&amp;su="&amp;_xlfn.ENCODEURL(N367)&amp;"&amp;body="&amp;_xlfn.ENCODEURL(O367),"mailto:"&amp;F367&amp;"?subject="&amp;_xlfn.ENCODEURL(N367)&amp;"&amp;body="&amp;_xlfn.ENCODEURL(O367)),"Write email"))</f>
        <v/>
      </c>
      <c r="E367" s="17"/>
      <c r="F367" s="17"/>
      <c r="G367" s="20"/>
      <c r="H367" s="17"/>
      <c r="I367" s="21"/>
      <c r="J367" s="17"/>
      <c r="K367" s="17"/>
      <c r="L367" s="18" t="str">
        <f aca="true">IF(OR(I367="",J367&lt;&gt;"Unpaid"),"",TODAY()-I367)</f>
        <v/>
      </c>
      <c r="M367" s="17"/>
      <c r="N367" s="0" t="str">
        <f aca="false">IF(OR(C367="",C367="Call them"),"",SUBSTITUTE(SUBSTITUTE(SUBSTITUTE(SUBSTITUTE(SUBSTITUTE(SUBSTITUTE(SUBSTITUTE(SUBSTITUTE(SUBSTITUTE(INDEX(Templates!$C$2:$C$5,P367),"{contact}",IF(E367="","there",E367)),"{client}",B367),"{invoice}",A367),"{amount}",TEXT(G367,"#,##0.00")),"{currency}",H367),"{due_date}",TEXT(I367,"d mmm yyyy")),"{days_overdue}",MAX(0,L367)),"{sender}",Settings!$B$2),"{business}",Settings!$B$3))</f>
        <v/>
      </c>
      <c r="O367" s="0" t="str">
        <f aca="false">IF(OR(C367="",C367="Call them"),"",SUBSTITUTE(SUBSTITUTE(SUBSTITUTE(SUBSTITUTE(SUBSTITUTE(SUBSTITUTE(SUBSTITUTE(SUBSTITUTE(SUBSTITUTE(INDEX(Templates!$D$2:$D$5,P367),"{contact}",IF(E367="","there",E367)),"{client}",B367),"{invoice}",A367),"{amount}",TEXT(G367,"#,##0.00")),"{currency}",H367),"{due_date}",TEXT(I367,"d mmm yyyy")),"{days_overdue}",MAX(0,L367)),"{sender}",Settings!$B$2),"{business}",Settings!$B$3))</f>
        <v/>
      </c>
      <c r="P367" s="19" t="n">
        <f aca="false">IF(OR(A367="",J367&lt;&gt;"Unpaid",I367=""),0,IF(L367&gt;=Settings!$B$8,4,IF(L367&gt;=Settings!$B$7,3,IF(L367&gt;=0,2,IF(L367&gt;=-Settings!$B$6,1,0)))))</f>
        <v>0</v>
      </c>
    </row>
    <row r="368" customFormat="false" ht="15" hidden="false" customHeight="false" outlineLevel="0" collapsed="false">
      <c r="A368" s="17"/>
      <c r="B368" s="17"/>
      <c r="C368" s="13" t="str">
        <f aca="false">IF(P368=0,"",IF(P368&gt;IFERROR(MATCH(K368,Templates!$A$2:$A$5,0),0),INDEX(Templates!$A$2:$A$5,P368),IF(AND(P368=4,L368&gt;=Settings!$B$8+7),"Call them","")))</f>
        <v/>
      </c>
      <c r="D368" s="14" t="str">
        <f aca="false">IF(N368="","",HYPERLINK(IF(Settings!$B$4="Gmail","https://mail.google.com/mail/?"&amp;IF(Settings!$B$5="","","authuser="&amp;_xlfn.ENCODEURL(Settings!$B$5)&amp;"&amp;")&amp;"view=cm&amp;fs=1&amp;to="&amp;_xlfn.ENCODEURL(F368)&amp;"&amp;su="&amp;_xlfn.ENCODEURL(N368)&amp;"&amp;body="&amp;_xlfn.ENCODEURL(O368),"mailto:"&amp;F368&amp;"?subject="&amp;_xlfn.ENCODEURL(N368)&amp;"&amp;body="&amp;_xlfn.ENCODEURL(O368)),"Write email"))</f>
        <v/>
      </c>
      <c r="E368" s="17"/>
      <c r="F368" s="17"/>
      <c r="G368" s="20"/>
      <c r="H368" s="17"/>
      <c r="I368" s="21"/>
      <c r="J368" s="17"/>
      <c r="K368" s="17"/>
      <c r="L368" s="18" t="str">
        <f aca="true">IF(OR(I368="",J368&lt;&gt;"Unpaid"),"",TODAY()-I368)</f>
        <v/>
      </c>
      <c r="M368" s="17"/>
      <c r="N368" s="0" t="str">
        <f aca="false">IF(OR(C368="",C368="Call them"),"",SUBSTITUTE(SUBSTITUTE(SUBSTITUTE(SUBSTITUTE(SUBSTITUTE(SUBSTITUTE(SUBSTITUTE(SUBSTITUTE(SUBSTITUTE(INDEX(Templates!$C$2:$C$5,P368),"{contact}",IF(E368="","there",E368)),"{client}",B368),"{invoice}",A368),"{amount}",TEXT(G368,"#,##0.00")),"{currency}",H368),"{due_date}",TEXT(I368,"d mmm yyyy")),"{days_overdue}",MAX(0,L368)),"{sender}",Settings!$B$2),"{business}",Settings!$B$3))</f>
        <v/>
      </c>
      <c r="O368" s="0" t="str">
        <f aca="false">IF(OR(C368="",C368="Call them"),"",SUBSTITUTE(SUBSTITUTE(SUBSTITUTE(SUBSTITUTE(SUBSTITUTE(SUBSTITUTE(SUBSTITUTE(SUBSTITUTE(SUBSTITUTE(INDEX(Templates!$D$2:$D$5,P368),"{contact}",IF(E368="","there",E368)),"{client}",B368),"{invoice}",A368),"{amount}",TEXT(G368,"#,##0.00")),"{currency}",H368),"{due_date}",TEXT(I368,"d mmm yyyy")),"{days_overdue}",MAX(0,L368)),"{sender}",Settings!$B$2),"{business}",Settings!$B$3))</f>
        <v/>
      </c>
      <c r="P368" s="19" t="n">
        <f aca="false">IF(OR(A368="",J368&lt;&gt;"Unpaid",I368=""),0,IF(L368&gt;=Settings!$B$8,4,IF(L368&gt;=Settings!$B$7,3,IF(L368&gt;=0,2,IF(L368&gt;=-Settings!$B$6,1,0)))))</f>
        <v>0</v>
      </c>
    </row>
    <row r="369" customFormat="false" ht="15" hidden="false" customHeight="false" outlineLevel="0" collapsed="false">
      <c r="A369" s="17"/>
      <c r="B369" s="17"/>
      <c r="C369" s="13" t="str">
        <f aca="false">IF(P369=0,"",IF(P369&gt;IFERROR(MATCH(K369,Templates!$A$2:$A$5,0),0),INDEX(Templates!$A$2:$A$5,P369),IF(AND(P369=4,L369&gt;=Settings!$B$8+7),"Call them","")))</f>
        <v/>
      </c>
      <c r="D369" s="14" t="str">
        <f aca="false">IF(N369="","",HYPERLINK(IF(Settings!$B$4="Gmail","https://mail.google.com/mail/?"&amp;IF(Settings!$B$5="","","authuser="&amp;_xlfn.ENCODEURL(Settings!$B$5)&amp;"&amp;")&amp;"view=cm&amp;fs=1&amp;to="&amp;_xlfn.ENCODEURL(F369)&amp;"&amp;su="&amp;_xlfn.ENCODEURL(N369)&amp;"&amp;body="&amp;_xlfn.ENCODEURL(O369),"mailto:"&amp;F369&amp;"?subject="&amp;_xlfn.ENCODEURL(N369)&amp;"&amp;body="&amp;_xlfn.ENCODEURL(O369)),"Write email"))</f>
        <v/>
      </c>
      <c r="E369" s="17"/>
      <c r="F369" s="17"/>
      <c r="G369" s="20"/>
      <c r="H369" s="17"/>
      <c r="I369" s="21"/>
      <c r="J369" s="17"/>
      <c r="K369" s="17"/>
      <c r="L369" s="18" t="str">
        <f aca="true">IF(OR(I369="",J369&lt;&gt;"Unpaid"),"",TODAY()-I369)</f>
        <v/>
      </c>
      <c r="M369" s="17"/>
      <c r="N369" s="0" t="str">
        <f aca="false">IF(OR(C369="",C369="Call them"),"",SUBSTITUTE(SUBSTITUTE(SUBSTITUTE(SUBSTITUTE(SUBSTITUTE(SUBSTITUTE(SUBSTITUTE(SUBSTITUTE(SUBSTITUTE(INDEX(Templates!$C$2:$C$5,P369),"{contact}",IF(E369="","there",E369)),"{client}",B369),"{invoice}",A369),"{amount}",TEXT(G369,"#,##0.00")),"{currency}",H369),"{due_date}",TEXT(I369,"d mmm yyyy")),"{days_overdue}",MAX(0,L369)),"{sender}",Settings!$B$2),"{business}",Settings!$B$3))</f>
        <v/>
      </c>
      <c r="O369" s="0" t="str">
        <f aca="false">IF(OR(C369="",C369="Call them"),"",SUBSTITUTE(SUBSTITUTE(SUBSTITUTE(SUBSTITUTE(SUBSTITUTE(SUBSTITUTE(SUBSTITUTE(SUBSTITUTE(SUBSTITUTE(INDEX(Templates!$D$2:$D$5,P369),"{contact}",IF(E369="","there",E369)),"{client}",B369),"{invoice}",A369),"{amount}",TEXT(G369,"#,##0.00")),"{currency}",H369),"{due_date}",TEXT(I369,"d mmm yyyy")),"{days_overdue}",MAX(0,L369)),"{sender}",Settings!$B$2),"{business}",Settings!$B$3))</f>
        <v/>
      </c>
      <c r="P369" s="19" t="n">
        <f aca="false">IF(OR(A369="",J369&lt;&gt;"Unpaid",I369=""),0,IF(L369&gt;=Settings!$B$8,4,IF(L369&gt;=Settings!$B$7,3,IF(L369&gt;=0,2,IF(L369&gt;=-Settings!$B$6,1,0)))))</f>
        <v>0</v>
      </c>
    </row>
    <row r="370" customFormat="false" ht="15" hidden="false" customHeight="false" outlineLevel="0" collapsed="false">
      <c r="A370" s="17"/>
      <c r="B370" s="17"/>
      <c r="C370" s="13" t="str">
        <f aca="false">IF(P370=0,"",IF(P370&gt;IFERROR(MATCH(K370,Templates!$A$2:$A$5,0),0),INDEX(Templates!$A$2:$A$5,P370),IF(AND(P370=4,L370&gt;=Settings!$B$8+7),"Call them","")))</f>
        <v/>
      </c>
      <c r="D370" s="14" t="str">
        <f aca="false">IF(N370="","",HYPERLINK(IF(Settings!$B$4="Gmail","https://mail.google.com/mail/?"&amp;IF(Settings!$B$5="","","authuser="&amp;_xlfn.ENCODEURL(Settings!$B$5)&amp;"&amp;")&amp;"view=cm&amp;fs=1&amp;to="&amp;_xlfn.ENCODEURL(F370)&amp;"&amp;su="&amp;_xlfn.ENCODEURL(N370)&amp;"&amp;body="&amp;_xlfn.ENCODEURL(O370),"mailto:"&amp;F370&amp;"?subject="&amp;_xlfn.ENCODEURL(N370)&amp;"&amp;body="&amp;_xlfn.ENCODEURL(O370)),"Write email"))</f>
        <v/>
      </c>
      <c r="E370" s="17"/>
      <c r="F370" s="17"/>
      <c r="G370" s="20"/>
      <c r="H370" s="17"/>
      <c r="I370" s="21"/>
      <c r="J370" s="17"/>
      <c r="K370" s="17"/>
      <c r="L370" s="18" t="str">
        <f aca="true">IF(OR(I370="",J370&lt;&gt;"Unpaid"),"",TODAY()-I370)</f>
        <v/>
      </c>
      <c r="M370" s="17"/>
      <c r="N370" s="0" t="str">
        <f aca="false">IF(OR(C370="",C370="Call them"),"",SUBSTITUTE(SUBSTITUTE(SUBSTITUTE(SUBSTITUTE(SUBSTITUTE(SUBSTITUTE(SUBSTITUTE(SUBSTITUTE(SUBSTITUTE(INDEX(Templates!$C$2:$C$5,P370),"{contact}",IF(E370="","there",E370)),"{client}",B370),"{invoice}",A370),"{amount}",TEXT(G370,"#,##0.00")),"{currency}",H370),"{due_date}",TEXT(I370,"d mmm yyyy")),"{days_overdue}",MAX(0,L370)),"{sender}",Settings!$B$2),"{business}",Settings!$B$3))</f>
        <v/>
      </c>
      <c r="O370" s="0" t="str">
        <f aca="false">IF(OR(C370="",C370="Call them"),"",SUBSTITUTE(SUBSTITUTE(SUBSTITUTE(SUBSTITUTE(SUBSTITUTE(SUBSTITUTE(SUBSTITUTE(SUBSTITUTE(SUBSTITUTE(INDEX(Templates!$D$2:$D$5,P370),"{contact}",IF(E370="","there",E370)),"{client}",B370),"{invoice}",A370),"{amount}",TEXT(G370,"#,##0.00")),"{currency}",H370),"{due_date}",TEXT(I370,"d mmm yyyy")),"{days_overdue}",MAX(0,L370)),"{sender}",Settings!$B$2),"{business}",Settings!$B$3))</f>
        <v/>
      </c>
      <c r="P370" s="19" t="n">
        <f aca="false">IF(OR(A370="",J370&lt;&gt;"Unpaid",I370=""),0,IF(L370&gt;=Settings!$B$8,4,IF(L370&gt;=Settings!$B$7,3,IF(L370&gt;=0,2,IF(L370&gt;=-Settings!$B$6,1,0)))))</f>
        <v>0</v>
      </c>
    </row>
    <row r="371" customFormat="false" ht="15" hidden="false" customHeight="false" outlineLevel="0" collapsed="false">
      <c r="A371" s="17"/>
      <c r="B371" s="17"/>
      <c r="C371" s="13" t="str">
        <f aca="false">IF(P371=0,"",IF(P371&gt;IFERROR(MATCH(K371,Templates!$A$2:$A$5,0),0),INDEX(Templates!$A$2:$A$5,P371),IF(AND(P371=4,L371&gt;=Settings!$B$8+7),"Call them","")))</f>
        <v/>
      </c>
      <c r="D371" s="14" t="str">
        <f aca="false">IF(N371="","",HYPERLINK(IF(Settings!$B$4="Gmail","https://mail.google.com/mail/?"&amp;IF(Settings!$B$5="","","authuser="&amp;_xlfn.ENCODEURL(Settings!$B$5)&amp;"&amp;")&amp;"view=cm&amp;fs=1&amp;to="&amp;_xlfn.ENCODEURL(F371)&amp;"&amp;su="&amp;_xlfn.ENCODEURL(N371)&amp;"&amp;body="&amp;_xlfn.ENCODEURL(O371),"mailto:"&amp;F371&amp;"?subject="&amp;_xlfn.ENCODEURL(N371)&amp;"&amp;body="&amp;_xlfn.ENCODEURL(O371)),"Write email"))</f>
        <v/>
      </c>
      <c r="E371" s="17"/>
      <c r="F371" s="17"/>
      <c r="G371" s="20"/>
      <c r="H371" s="17"/>
      <c r="I371" s="21"/>
      <c r="J371" s="17"/>
      <c r="K371" s="17"/>
      <c r="L371" s="18" t="str">
        <f aca="true">IF(OR(I371="",J371&lt;&gt;"Unpaid"),"",TODAY()-I371)</f>
        <v/>
      </c>
      <c r="M371" s="17"/>
      <c r="N371" s="0" t="str">
        <f aca="false">IF(OR(C371="",C371="Call them"),"",SUBSTITUTE(SUBSTITUTE(SUBSTITUTE(SUBSTITUTE(SUBSTITUTE(SUBSTITUTE(SUBSTITUTE(SUBSTITUTE(SUBSTITUTE(INDEX(Templates!$C$2:$C$5,P371),"{contact}",IF(E371="","there",E371)),"{client}",B371),"{invoice}",A371),"{amount}",TEXT(G371,"#,##0.00")),"{currency}",H371),"{due_date}",TEXT(I371,"d mmm yyyy")),"{days_overdue}",MAX(0,L371)),"{sender}",Settings!$B$2),"{business}",Settings!$B$3))</f>
        <v/>
      </c>
      <c r="O371" s="0" t="str">
        <f aca="false">IF(OR(C371="",C371="Call them"),"",SUBSTITUTE(SUBSTITUTE(SUBSTITUTE(SUBSTITUTE(SUBSTITUTE(SUBSTITUTE(SUBSTITUTE(SUBSTITUTE(SUBSTITUTE(INDEX(Templates!$D$2:$D$5,P371),"{contact}",IF(E371="","there",E371)),"{client}",B371),"{invoice}",A371),"{amount}",TEXT(G371,"#,##0.00")),"{currency}",H371),"{due_date}",TEXT(I371,"d mmm yyyy")),"{days_overdue}",MAX(0,L371)),"{sender}",Settings!$B$2),"{business}",Settings!$B$3))</f>
        <v/>
      </c>
      <c r="P371" s="19" t="n">
        <f aca="false">IF(OR(A371="",J371&lt;&gt;"Unpaid",I371=""),0,IF(L371&gt;=Settings!$B$8,4,IF(L371&gt;=Settings!$B$7,3,IF(L371&gt;=0,2,IF(L371&gt;=-Settings!$B$6,1,0)))))</f>
        <v>0</v>
      </c>
    </row>
    <row r="372" customFormat="false" ht="15" hidden="false" customHeight="false" outlineLevel="0" collapsed="false">
      <c r="A372" s="17"/>
      <c r="B372" s="17"/>
      <c r="C372" s="13" t="str">
        <f aca="false">IF(P372=0,"",IF(P372&gt;IFERROR(MATCH(K372,Templates!$A$2:$A$5,0),0),INDEX(Templates!$A$2:$A$5,P372),IF(AND(P372=4,L372&gt;=Settings!$B$8+7),"Call them","")))</f>
        <v/>
      </c>
      <c r="D372" s="14" t="str">
        <f aca="false">IF(N372="","",HYPERLINK(IF(Settings!$B$4="Gmail","https://mail.google.com/mail/?"&amp;IF(Settings!$B$5="","","authuser="&amp;_xlfn.ENCODEURL(Settings!$B$5)&amp;"&amp;")&amp;"view=cm&amp;fs=1&amp;to="&amp;_xlfn.ENCODEURL(F372)&amp;"&amp;su="&amp;_xlfn.ENCODEURL(N372)&amp;"&amp;body="&amp;_xlfn.ENCODEURL(O372),"mailto:"&amp;F372&amp;"?subject="&amp;_xlfn.ENCODEURL(N372)&amp;"&amp;body="&amp;_xlfn.ENCODEURL(O372)),"Write email"))</f>
        <v/>
      </c>
      <c r="E372" s="17"/>
      <c r="F372" s="17"/>
      <c r="G372" s="20"/>
      <c r="H372" s="17"/>
      <c r="I372" s="21"/>
      <c r="J372" s="17"/>
      <c r="K372" s="17"/>
      <c r="L372" s="18" t="str">
        <f aca="true">IF(OR(I372="",J372&lt;&gt;"Unpaid"),"",TODAY()-I372)</f>
        <v/>
      </c>
      <c r="M372" s="17"/>
      <c r="N372" s="0" t="str">
        <f aca="false">IF(OR(C372="",C372="Call them"),"",SUBSTITUTE(SUBSTITUTE(SUBSTITUTE(SUBSTITUTE(SUBSTITUTE(SUBSTITUTE(SUBSTITUTE(SUBSTITUTE(SUBSTITUTE(INDEX(Templates!$C$2:$C$5,P372),"{contact}",IF(E372="","there",E372)),"{client}",B372),"{invoice}",A372),"{amount}",TEXT(G372,"#,##0.00")),"{currency}",H372),"{due_date}",TEXT(I372,"d mmm yyyy")),"{days_overdue}",MAX(0,L372)),"{sender}",Settings!$B$2),"{business}",Settings!$B$3))</f>
        <v/>
      </c>
      <c r="O372" s="0" t="str">
        <f aca="false">IF(OR(C372="",C372="Call them"),"",SUBSTITUTE(SUBSTITUTE(SUBSTITUTE(SUBSTITUTE(SUBSTITUTE(SUBSTITUTE(SUBSTITUTE(SUBSTITUTE(SUBSTITUTE(INDEX(Templates!$D$2:$D$5,P372),"{contact}",IF(E372="","there",E372)),"{client}",B372),"{invoice}",A372),"{amount}",TEXT(G372,"#,##0.00")),"{currency}",H372),"{due_date}",TEXT(I372,"d mmm yyyy")),"{days_overdue}",MAX(0,L372)),"{sender}",Settings!$B$2),"{business}",Settings!$B$3))</f>
        <v/>
      </c>
      <c r="P372" s="19" t="n">
        <f aca="false">IF(OR(A372="",J372&lt;&gt;"Unpaid",I372=""),0,IF(L372&gt;=Settings!$B$8,4,IF(L372&gt;=Settings!$B$7,3,IF(L372&gt;=0,2,IF(L372&gt;=-Settings!$B$6,1,0)))))</f>
        <v>0</v>
      </c>
    </row>
    <row r="373" customFormat="false" ht="15" hidden="false" customHeight="false" outlineLevel="0" collapsed="false">
      <c r="A373" s="17"/>
      <c r="B373" s="17"/>
      <c r="C373" s="13" t="str">
        <f aca="false">IF(P373=0,"",IF(P373&gt;IFERROR(MATCH(K373,Templates!$A$2:$A$5,0),0),INDEX(Templates!$A$2:$A$5,P373),IF(AND(P373=4,L373&gt;=Settings!$B$8+7),"Call them","")))</f>
        <v/>
      </c>
      <c r="D373" s="14" t="str">
        <f aca="false">IF(N373="","",HYPERLINK(IF(Settings!$B$4="Gmail","https://mail.google.com/mail/?"&amp;IF(Settings!$B$5="","","authuser="&amp;_xlfn.ENCODEURL(Settings!$B$5)&amp;"&amp;")&amp;"view=cm&amp;fs=1&amp;to="&amp;_xlfn.ENCODEURL(F373)&amp;"&amp;su="&amp;_xlfn.ENCODEURL(N373)&amp;"&amp;body="&amp;_xlfn.ENCODEURL(O373),"mailto:"&amp;F373&amp;"?subject="&amp;_xlfn.ENCODEURL(N373)&amp;"&amp;body="&amp;_xlfn.ENCODEURL(O373)),"Write email"))</f>
        <v/>
      </c>
      <c r="E373" s="17"/>
      <c r="F373" s="17"/>
      <c r="G373" s="20"/>
      <c r="H373" s="17"/>
      <c r="I373" s="21"/>
      <c r="J373" s="17"/>
      <c r="K373" s="17"/>
      <c r="L373" s="18" t="str">
        <f aca="true">IF(OR(I373="",J373&lt;&gt;"Unpaid"),"",TODAY()-I373)</f>
        <v/>
      </c>
      <c r="M373" s="17"/>
      <c r="N373" s="0" t="str">
        <f aca="false">IF(OR(C373="",C373="Call them"),"",SUBSTITUTE(SUBSTITUTE(SUBSTITUTE(SUBSTITUTE(SUBSTITUTE(SUBSTITUTE(SUBSTITUTE(SUBSTITUTE(SUBSTITUTE(INDEX(Templates!$C$2:$C$5,P373),"{contact}",IF(E373="","there",E373)),"{client}",B373),"{invoice}",A373),"{amount}",TEXT(G373,"#,##0.00")),"{currency}",H373),"{due_date}",TEXT(I373,"d mmm yyyy")),"{days_overdue}",MAX(0,L373)),"{sender}",Settings!$B$2),"{business}",Settings!$B$3))</f>
        <v/>
      </c>
      <c r="O373" s="0" t="str">
        <f aca="false">IF(OR(C373="",C373="Call them"),"",SUBSTITUTE(SUBSTITUTE(SUBSTITUTE(SUBSTITUTE(SUBSTITUTE(SUBSTITUTE(SUBSTITUTE(SUBSTITUTE(SUBSTITUTE(INDEX(Templates!$D$2:$D$5,P373),"{contact}",IF(E373="","there",E373)),"{client}",B373),"{invoice}",A373),"{amount}",TEXT(G373,"#,##0.00")),"{currency}",H373),"{due_date}",TEXT(I373,"d mmm yyyy")),"{days_overdue}",MAX(0,L373)),"{sender}",Settings!$B$2),"{business}",Settings!$B$3))</f>
        <v/>
      </c>
      <c r="P373" s="19" t="n">
        <f aca="false">IF(OR(A373="",J373&lt;&gt;"Unpaid",I373=""),0,IF(L373&gt;=Settings!$B$8,4,IF(L373&gt;=Settings!$B$7,3,IF(L373&gt;=0,2,IF(L373&gt;=-Settings!$B$6,1,0)))))</f>
        <v>0</v>
      </c>
    </row>
    <row r="374" customFormat="false" ht="15" hidden="false" customHeight="false" outlineLevel="0" collapsed="false">
      <c r="A374" s="17"/>
      <c r="B374" s="17"/>
      <c r="C374" s="13" t="str">
        <f aca="false">IF(P374=0,"",IF(P374&gt;IFERROR(MATCH(K374,Templates!$A$2:$A$5,0),0),INDEX(Templates!$A$2:$A$5,P374),IF(AND(P374=4,L374&gt;=Settings!$B$8+7),"Call them","")))</f>
        <v/>
      </c>
      <c r="D374" s="14" t="str">
        <f aca="false">IF(N374="","",HYPERLINK(IF(Settings!$B$4="Gmail","https://mail.google.com/mail/?"&amp;IF(Settings!$B$5="","","authuser="&amp;_xlfn.ENCODEURL(Settings!$B$5)&amp;"&amp;")&amp;"view=cm&amp;fs=1&amp;to="&amp;_xlfn.ENCODEURL(F374)&amp;"&amp;su="&amp;_xlfn.ENCODEURL(N374)&amp;"&amp;body="&amp;_xlfn.ENCODEURL(O374),"mailto:"&amp;F374&amp;"?subject="&amp;_xlfn.ENCODEURL(N374)&amp;"&amp;body="&amp;_xlfn.ENCODEURL(O374)),"Write email"))</f>
        <v/>
      </c>
      <c r="E374" s="17"/>
      <c r="F374" s="17"/>
      <c r="G374" s="20"/>
      <c r="H374" s="17"/>
      <c r="I374" s="21"/>
      <c r="J374" s="17"/>
      <c r="K374" s="17"/>
      <c r="L374" s="18" t="str">
        <f aca="true">IF(OR(I374="",J374&lt;&gt;"Unpaid"),"",TODAY()-I374)</f>
        <v/>
      </c>
      <c r="M374" s="17"/>
      <c r="N374" s="0" t="str">
        <f aca="false">IF(OR(C374="",C374="Call them"),"",SUBSTITUTE(SUBSTITUTE(SUBSTITUTE(SUBSTITUTE(SUBSTITUTE(SUBSTITUTE(SUBSTITUTE(SUBSTITUTE(SUBSTITUTE(INDEX(Templates!$C$2:$C$5,P374),"{contact}",IF(E374="","there",E374)),"{client}",B374),"{invoice}",A374),"{amount}",TEXT(G374,"#,##0.00")),"{currency}",H374),"{due_date}",TEXT(I374,"d mmm yyyy")),"{days_overdue}",MAX(0,L374)),"{sender}",Settings!$B$2),"{business}",Settings!$B$3))</f>
        <v/>
      </c>
      <c r="O374" s="0" t="str">
        <f aca="false">IF(OR(C374="",C374="Call them"),"",SUBSTITUTE(SUBSTITUTE(SUBSTITUTE(SUBSTITUTE(SUBSTITUTE(SUBSTITUTE(SUBSTITUTE(SUBSTITUTE(SUBSTITUTE(INDEX(Templates!$D$2:$D$5,P374),"{contact}",IF(E374="","there",E374)),"{client}",B374),"{invoice}",A374),"{amount}",TEXT(G374,"#,##0.00")),"{currency}",H374),"{due_date}",TEXT(I374,"d mmm yyyy")),"{days_overdue}",MAX(0,L374)),"{sender}",Settings!$B$2),"{business}",Settings!$B$3))</f>
        <v/>
      </c>
      <c r="P374" s="19" t="n">
        <f aca="false">IF(OR(A374="",J374&lt;&gt;"Unpaid",I374=""),0,IF(L374&gt;=Settings!$B$8,4,IF(L374&gt;=Settings!$B$7,3,IF(L374&gt;=0,2,IF(L374&gt;=-Settings!$B$6,1,0)))))</f>
        <v>0</v>
      </c>
    </row>
    <row r="375" customFormat="false" ht="15" hidden="false" customHeight="false" outlineLevel="0" collapsed="false">
      <c r="A375" s="17"/>
      <c r="B375" s="17"/>
      <c r="C375" s="13" t="str">
        <f aca="false">IF(P375=0,"",IF(P375&gt;IFERROR(MATCH(K375,Templates!$A$2:$A$5,0),0),INDEX(Templates!$A$2:$A$5,P375),IF(AND(P375=4,L375&gt;=Settings!$B$8+7),"Call them","")))</f>
        <v/>
      </c>
      <c r="D375" s="14" t="str">
        <f aca="false">IF(N375="","",HYPERLINK(IF(Settings!$B$4="Gmail","https://mail.google.com/mail/?"&amp;IF(Settings!$B$5="","","authuser="&amp;_xlfn.ENCODEURL(Settings!$B$5)&amp;"&amp;")&amp;"view=cm&amp;fs=1&amp;to="&amp;_xlfn.ENCODEURL(F375)&amp;"&amp;su="&amp;_xlfn.ENCODEURL(N375)&amp;"&amp;body="&amp;_xlfn.ENCODEURL(O375),"mailto:"&amp;F375&amp;"?subject="&amp;_xlfn.ENCODEURL(N375)&amp;"&amp;body="&amp;_xlfn.ENCODEURL(O375)),"Write email"))</f>
        <v/>
      </c>
      <c r="E375" s="17"/>
      <c r="F375" s="17"/>
      <c r="G375" s="20"/>
      <c r="H375" s="17"/>
      <c r="I375" s="21"/>
      <c r="J375" s="17"/>
      <c r="K375" s="17"/>
      <c r="L375" s="18" t="str">
        <f aca="true">IF(OR(I375="",J375&lt;&gt;"Unpaid"),"",TODAY()-I375)</f>
        <v/>
      </c>
      <c r="M375" s="17"/>
      <c r="N375" s="0" t="str">
        <f aca="false">IF(OR(C375="",C375="Call them"),"",SUBSTITUTE(SUBSTITUTE(SUBSTITUTE(SUBSTITUTE(SUBSTITUTE(SUBSTITUTE(SUBSTITUTE(SUBSTITUTE(SUBSTITUTE(INDEX(Templates!$C$2:$C$5,P375),"{contact}",IF(E375="","there",E375)),"{client}",B375),"{invoice}",A375),"{amount}",TEXT(G375,"#,##0.00")),"{currency}",H375),"{due_date}",TEXT(I375,"d mmm yyyy")),"{days_overdue}",MAX(0,L375)),"{sender}",Settings!$B$2),"{business}",Settings!$B$3))</f>
        <v/>
      </c>
      <c r="O375" s="0" t="str">
        <f aca="false">IF(OR(C375="",C375="Call them"),"",SUBSTITUTE(SUBSTITUTE(SUBSTITUTE(SUBSTITUTE(SUBSTITUTE(SUBSTITUTE(SUBSTITUTE(SUBSTITUTE(SUBSTITUTE(INDEX(Templates!$D$2:$D$5,P375),"{contact}",IF(E375="","there",E375)),"{client}",B375),"{invoice}",A375),"{amount}",TEXT(G375,"#,##0.00")),"{currency}",H375),"{due_date}",TEXT(I375,"d mmm yyyy")),"{days_overdue}",MAX(0,L375)),"{sender}",Settings!$B$2),"{business}",Settings!$B$3))</f>
        <v/>
      </c>
      <c r="P375" s="19" t="n">
        <f aca="false">IF(OR(A375="",J375&lt;&gt;"Unpaid",I375=""),0,IF(L375&gt;=Settings!$B$8,4,IF(L375&gt;=Settings!$B$7,3,IF(L375&gt;=0,2,IF(L375&gt;=-Settings!$B$6,1,0)))))</f>
        <v>0</v>
      </c>
    </row>
    <row r="376" customFormat="false" ht="15" hidden="false" customHeight="false" outlineLevel="0" collapsed="false">
      <c r="A376" s="17"/>
      <c r="B376" s="17"/>
      <c r="C376" s="13" t="str">
        <f aca="false">IF(P376=0,"",IF(P376&gt;IFERROR(MATCH(K376,Templates!$A$2:$A$5,0),0),INDEX(Templates!$A$2:$A$5,P376),IF(AND(P376=4,L376&gt;=Settings!$B$8+7),"Call them","")))</f>
        <v/>
      </c>
      <c r="D376" s="14" t="str">
        <f aca="false">IF(N376="","",HYPERLINK(IF(Settings!$B$4="Gmail","https://mail.google.com/mail/?"&amp;IF(Settings!$B$5="","","authuser="&amp;_xlfn.ENCODEURL(Settings!$B$5)&amp;"&amp;")&amp;"view=cm&amp;fs=1&amp;to="&amp;_xlfn.ENCODEURL(F376)&amp;"&amp;su="&amp;_xlfn.ENCODEURL(N376)&amp;"&amp;body="&amp;_xlfn.ENCODEURL(O376),"mailto:"&amp;F376&amp;"?subject="&amp;_xlfn.ENCODEURL(N376)&amp;"&amp;body="&amp;_xlfn.ENCODEURL(O376)),"Write email"))</f>
        <v/>
      </c>
      <c r="E376" s="17"/>
      <c r="F376" s="17"/>
      <c r="G376" s="20"/>
      <c r="H376" s="17"/>
      <c r="I376" s="21"/>
      <c r="J376" s="17"/>
      <c r="K376" s="17"/>
      <c r="L376" s="18" t="str">
        <f aca="true">IF(OR(I376="",J376&lt;&gt;"Unpaid"),"",TODAY()-I376)</f>
        <v/>
      </c>
      <c r="M376" s="17"/>
      <c r="N376" s="0" t="str">
        <f aca="false">IF(OR(C376="",C376="Call them"),"",SUBSTITUTE(SUBSTITUTE(SUBSTITUTE(SUBSTITUTE(SUBSTITUTE(SUBSTITUTE(SUBSTITUTE(SUBSTITUTE(SUBSTITUTE(INDEX(Templates!$C$2:$C$5,P376),"{contact}",IF(E376="","there",E376)),"{client}",B376),"{invoice}",A376),"{amount}",TEXT(G376,"#,##0.00")),"{currency}",H376),"{due_date}",TEXT(I376,"d mmm yyyy")),"{days_overdue}",MAX(0,L376)),"{sender}",Settings!$B$2),"{business}",Settings!$B$3))</f>
        <v/>
      </c>
      <c r="O376" s="0" t="str">
        <f aca="false">IF(OR(C376="",C376="Call them"),"",SUBSTITUTE(SUBSTITUTE(SUBSTITUTE(SUBSTITUTE(SUBSTITUTE(SUBSTITUTE(SUBSTITUTE(SUBSTITUTE(SUBSTITUTE(INDEX(Templates!$D$2:$D$5,P376),"{contact}",IF(E376="","there",E376)),"{client}",B376),"{invoice}",A376),"{amount}",TEXT(G376,"#,##0.00")),"{currency}",H376),"{due_date}",TEXT(I376,"d mmm yyyy")),"{days_overdue}",MAX(0,L376)),"{sender}",Settings!$B$2),"{business}",Settings!$B$3))</f>
        <v/>
      </c>
      <c r="P376" s="19" t="n">
        <f aca="false">IF(OR(A376="",J376&lt;&gt;"Unpaid",I376=""),0,IF(L376&gt;=Settings!$B$8,4,IF(L376&gt;=Settings!$B$7,3,IF(L376&gt;=0,2,IF(L376&gt;=-Settings!$B$6,1,0)))))</f>
        <v>0</v>
      </c>
    </row>
    <row r="377" customFormat="false" ht="15" hidden="false" customHeight="false" outlineLevel="0" collapsed="false">
      <c r="A377" s="17"/>
      <c r="B377" s="17"/>
      <c r="C377" s="13" t="str">
        <f aca="false">IF(P377=0,"",IF(P377&gt;IFERROR(MATCH(K377,Templates!$A$2:$A$5,0),0),INDEX(Templates!$A$2:$A$5,P377),IF(AND(P377=4,L377&gt;=Settings!$B$8+7),"Call them","")))</f>
        <v/>
      </c>
      <c r="D377" s="14" t="str">
        <f aca="false">IF(N377="","",HYPERLINK(IF(Settings!$B$4="Gmail","https://mail.google.com/mail/?"&amp;IF(Settings!$B$5="","","authuser="&amp;_xlfn.ENCODEURL(Settings!$B$5)&amp;"&amp;")&amp;"view=cm&amp;fs=1&amp;to="&amp;_xlfn.ENCODEURL(F377)&amp;"&amp;su="&amp;_xlfn.ENCODEURL(N377)&amp;"&amp;body="&amp;_xlfn.ENCODEURL(O377),"mailto:"&amp;F377&amp;"?subject="&amp;_xlfn.ENCODEURL(N377)&amp;"&amp;body="&amp;_xlfn.ENCODEURL(O377)),"Write email"))</f>
        <v/>
      </c>
      <c r="E377" s="17"/>
      <c r="F377" s="17"/>
      <c r="G377" s="20"/>
      <c r="H377" s="17"/>
      <c r="I377" s="21"/>
      <c r="J377" s="17"/>
      <c r="K377" s="17"/>
      <c r="L377" s="18" t="str">
        <f aca="true">IF(OR(I377="",J377&lt;&gt;"Unpaid"),"",TODAY()-I377)</f>
        <v/>
      </c>
      <c r="M377" s="17"/>
      <c r="N377" s="0" t="str">
        <f aca="false">IF(OR(C377="",C377="Call them"),"",SUBSTITUTE(SUBSTITUTE(SUBSTITUTE(SUBSTITUTE(SUBSTITUTE(SUBSTITUTE(SUBSTITUTE(SUBSTITUTE(SUBSTITUTE(INDEX(Templates!$C$2:$C$5,P377),"{contact}",IF(E377="","there",E377)),"{client}",B377),"{invoice}",A377),"{amount}",TEXT(G377,"#,##0.00")),"{currency}",H377),"{due_date}",TEXT(I377,"d mmm yyyy")),"{days_overdue}",MAX(0,L377)),"{sender}",Settings!$B$2),"{business}",Settings!$B$3))</f>
        <v/>
      </c>
      <c r="O377" s="0" t="str">
        <f aca="false">IF(OR(C377="",C377="Call them"),"",SUBSTITUTE(SUBSTITUTE(SUBSTITUTE(SUBSTITUTE(SUBSTITUTE(SUBSTITUTE(SUBSTITUTE(SUBSTITUTE(SUBSTITUTE(INDEX(Templates!$D$2:$D$5,P377),"{contact}",IF(E377="","there",E377)),"{client}",B377),"{invoice}",A377),"{amount}",TEXT(G377,"#,##0.00")),"{currency}",H377),"{due_date}",TEXT(I377,"d mmm yyyy")),"{days_overdue}",MAX(0,L377)),"{sender}",Settings!$B$2),"{business}",Settings!$B$3))</f>
        <v/>
      </c>
      <c r="P377" s="19" t="n">
        <f aca="false">IF(OR(A377="",J377&lt;&gt;"Unpaid",I377=""),0,IF(L377&gt;=Settings!$B$8,4,IF(L377&gt;=Settings!$B$7,3,IF(L377&gt;=0,2,IF(L377&gt;=-Settings!$B$6,1,0)))))</f>
        <v>0</v>
      </c>
    </row>
    <row r="378" customFormat="false" ht="15" hidden="false" customHeight="false" outlineLevel="0" collapsed="false">
      <c r="A378" s="17"/>
      <c r="B378" s="17"/>
      <c r="C378" s="13" t="str">
        <f aca="false">IF(P378=0,"",IF(P378&gt;IFERROR(MATCH(K378,Templates!$A$2:$A$5,0),0),INDEX(Templates!$A$2:$A$5,P378),IF(AND(P378=4,L378&gt;=Settings!$B$8+7),"Call them","")))</f>
        <v/>
      </c>
      <c r="D378" s="14" t="str">
        <f aca="false">IF(N378="","",HYPERLINK(IF(Settings!$B$4="Gmail","https://mail.google.com/mail/?"&amp;IF(Settings!$B$5="","","authuser="&amp;_xlfn.ENCODEURL(Settings!$B$5)&amp;"&amp;")&amp;"view=cm&amp;fs=1&amp;to="&amp;_xlfn.ENCODEURL(F378)&amp;"&amp;su="&amp;_xlfn.ENCODEURL(N378)&amp;"&amp;body="&amp;_xlfn.ENCODEURL(O378),"mailto:"&amp;F378&amp;"?subject="&amp;_xlfn.ENCODEURL(N378)&amp;"&amp;body="&amp;_xlfn.ENCODEURL(O378)),"Write email"))</f>
        <v/>
      </c>
      <c r="E378" s="17"/>
      <c r="F378" s="17"/>
      <c r="G378" s="20"/>
      <c r="H378" s="17"/>
      <c r="I378" s="21"/>
      <c r="J378" s="17"/>
      <c r="K378" s="17"/>
      <c r="L378" s="18" t="str">
        <f aca="true">IF(OR(I378="",J378&lt;&gt;"Unpaid"),"",TODAY()-I378)</f>
        <v/>
      </c>
      <c r="M378" s="17"/>
      <c r="N378" s="0" t="str">
        <f aca="false">IF(OR(C378="",C378="Call them"),"",SUBSTITUTE(SUBSTITUTE(SUBSTITUTE(SUBSTITUTE(SUBSTITUTE(SUBSTITUTE(SUBSTITUTE(SUBSTITUTE(SUBSTITUTE(INDEX(Templates!$C$2:$C$5,P378),"{contact}",IF(E378="","there",E378)),"{client}",B378),"{invoice}",A378),"{amount}",TEXT(G378,"#,##0.00")),"{currency}",H378),"{due_date}",TEXT(I378,"d mmm yyyy")),"{days_overdue}",MAX(0,L378)),"{sender}",Settings!$B$2),"{business}",Settings!$B$3))</f>
        <v/>
      </c>
      <c r="O378" s="0" t="str">
        <f aca="false">IF(OR(C378="",C378="Call them"),"",SUBSTITUTE(SUBSTITUTE(SUBSTITUTE(SUBSTITUTE(SUBSTITUTE(SUBSTITUTE(SUBSTITUTE(SUBSTITUTE(SUBSTITUTE(INDEX(Templates!$D$2:$D$5,P378),"{contact}",IF(E378="","there",E378)),"{client}",B378),"{invoice}",A378),"{amount}",TEXT(G378,"#,##0.00")),"{currency}",H378),"{due_date}",TEXT(I378,"d mmm yyyy")),"{days_overdue}",MAX(0,L378)),"{sender}",Settings!$B$2),"{business}",Settings!$B$3))</f>
        <v/>
      </c>
      <c r="P378" s="19" t="n">
        <f aca="false">IF(OR(A378="",J378&lt;&gt;"Unpaid",I378=""),0,IF(L378&gt;=Settings!$B$8,4,IF(L378&gt;=Settings!$B$7,3,IF(L378&gt;=0,2,IF(L378&gt;=-Settings!$B$6,1,0)))))</f>
        <v>0</v>
      </c>
    </row>
    <row r="379" customFormat="false" ht="15" hidden="false" customHeight="false" outlineLevel="0" collapsed="false">
      <c r="A379" s="17"/>
      <c r="B379" s="17"/>
      <c r="C379" s="13" t="str">
        <f aca="false">IF(P379=0,"",IF(P379&gt;IFERROR(MATCH(K379,Templates!$A$2:$A$5,0),0),INDEX(Templates!$A$2:$A$5,P379),IF(AND(P379=4,L379&gt;=Settings!$B$8+7),"Call them","")))</f>
        <v/>
      </c>
      <c r="D379" s="14" t="str">
        <f aca="false">IF(N379="","",HYPERLINK(IF(Settings!$B$4="Gmail","https://mail.google.com/mail/?"&amp;IF(Settings!$B$5="","","authuser="&amp;_xlfn.ENCODEURL(Settings!$B$5)&amp;"&amp;")&amp;"view=cm&amp;fs=1&amp;to="&amp;_xlfn.ENCODEURL(F379)&amp;"&amp;su="&amp;_xlfn.ENCODEURL(N379)&amp;"&amp;body="&amp;_xlfn.ENCODEURL(O379),"mailto:"&amp;F379&amp;"?subject="&amp;_xlfn.ENCODEURL(N379)&amp;"&amp;body="&amp;_xlfn.ENCODEURL(O379)),"Write email"))</f>
        <v/>
      </c>
      <c r="E379" s="17"/>
      <c r="F379" s="17"/>
      <c r="G379" s="20"/>
      <c r="H379" s="17"/>
      <c r="I379" s="21"/>
      <c r="J379" s="17"/>
      <c r="K379" s="17"/>
      <c r="L379" s="18" t="str">
        <f aca="true">IF(OR(I379="",J379&lt;&gt;"Unpaid"),"",TODAY()-I379)</f>
        <v/>
      </c>
      <c r="M379" s="17"/>
      <c r="N379" s="0" t="str">
        <f aca="false">IF(OR(C379="",C379="Call them"),"",SUBSTITUTE(SUBSTITUTE(SUBSTITUTE(SUBSTITUTE(SUBSTITUTE(SUBSTITUTE(SUBSTITUTE(SUBSTITUTE(SUBSTITUTE(INDEX(Templates!$C$2:$C$5,P379),"{contact}",IF(E379="","there",E379)),"{client}",B379),"{invoice}",A379),"{amount}",TEXT(G379,"#,##0.00")),"{currency}",H379),"{due_date}",TEXT(I379,"d mmm yyyy")),"{days_overdue}",MAX(0,L379)),"{sender}",Settings!$B$2),"{business}",Settings!$B$3))</f>
        <v/>
      </c>
      <c r="O379" s="0" t="str">
        <f aca="false">IF(OR(C379="",C379="Call them"),"",SUBSTITUTE(SUBSTITUTE(SUBSTITUTE(SUBSTITUTE(SUBSTITUTE(SUBSTITUTE(SUBSTITUTE(SUBSTITUTE(SUBSTITUTE(INDEX(Templates!$D$2:$D$5,P379),"{contact}",IF(E379="","there",E379)),"{client}",B379),"{invoice}",A379),"{amount}",TEXT(G379,"#,##0.00")),"{currency}",H379),"{due_date}",TEXT(I379,"d mmm yyyy")),"{days_overdue}",MAX(0,L379)),"{sender}",Settings!$B$2),"{business}",Settings!$B$3))</f>
        <v/>
      </c>
      <c r="P379" s="19" t="n">
        <f aca="false">IF(OR(A379="",J379&lt;&gt;"Unpaid",I379=""),0,IF(L379&gt;=Settings!$B$8,4,IF(L379&gt;=Settings!$B$7,3,IF(L379&gt;=0,2,IF(L379&gt;=-Settings!$B$6,1,0)))))</f>
        <v>0</v>
      </c>
    </row>
    <row r="380" customFormat="false" ht="15" hidden="false" customHeight="false" outlineLevel="0" collapsed="false">
      <c r="A380" s="17"/>
      <c r="B380" s="17"/>
      <c r="C380" s="13" t="str">
        <f aca="false">IF(P380=0,"",IF(P380&gt;IFERROR(MATCH(K380,Templates!$A$2:$A$5,0),0),INDEX(Templates!$A$2:$A$5,P380),IF(AND(P380=4,L380&gt;=Settings!$B$8+7),"Call them","")))</f>
        <v/>
      </c>
      <c r="D380" s="14" t="str">
        <f aca="false">IF(N380="","",HYPERLINK(IF(Settings!$B$4="Gmail","https://mail.google.com/mail/?"&amp;IF(Settings!$B$5="","","authuser="&amp;_xlfn.ENCODEURL(Settings!$B$5)&amp;"&amp;")&amp;"view=cm&amp;fs=1&amp;to="&amp;_xlfn.ENCODEURL(F380)&amp;"&amp;su="&amp;_xlfn.ENCODEURL(N380)&amp;"&amp;body="&amp;_xlfn.ENCODEURL(O380),"mailto:"&amp;F380&amp;"?subject="&amp;_xlfn.ENCODEURL(N380)&amp;"&amp;body="&amp;_xlfn.ENCODEURL(O380)),"Write email"))</f>
        <v/>
      </c>
      <c r="E380" s="17"/>
      <c r="F380" s="17"/>
      <c r="G380" s="20"/>
      <c r="H380" s="17"/>
      <c r="I380" s="21"/>
      <c r="J380" s="17"/>
      <c r="K380" s="17"/>
      <c r="L380" s="18" t="str">
        <f aca="true">IF(OR(I380="",J380&lt;&gt;"Unpaid"),"",TODAY()-I380)</f>
        <v/>
      </c>
      <c r="M380" s="17"/>
      <c r="N380" s="0" t="str">
        <f aca="false">IF(OR(C380="",C380="Call them"),"",SUBSTITUTE(SUBSTITUTE(SUBSTITUTE(SUBSTITUTE(SUBSTITUTE(SUBSTITUTE(SUBSTITUTE(SUBSTITUTE(SUBSTITUTE(INDEX(Templates!$C$2:$C$5,P380),"{contact}",IF(E380="","there",E380)),"{client}",B380),"{invoice}",A380),"{amount}",TEXT(G380,"#,##0.00")),"{currency}",H380),"{due_date}",TEXT(I380,"d mmm yyyy")),"{days_overdue}",MAX(0,L380)),"{sender}",Settings!$B$2),"{business}",Settings!$B$3))</f>
        <v/>
      </c>
      <c r="O380" s="0" t="str">
        <f aca="false">IF(OR(C380="",C380="Call them"),"",SUBSTITUTE(SUBSTITUTE(SUBSTITUTE(SUBSTITUTE(SUBSTITUTE(SUBSTITUTE(SUBSTITUTE(SUBSTITUTE(SUBSTITUTE(INDEX(Templates!$D$2:$D$5,P380),"{contact}",IF(E380="","there",E380)),"{client}",B380),"{invoice}",A380),"{amount}",TEXT(G380,"#,##0.00")),"{currency}",H380),"{due_date}",TEXT(I380,"d mmm yyyy")),"{days_overdue}",MAX(0,L380)),"{sender}",Settings!$B$2),"{business}",Settings!$B$3))</f>
        <v/>
      </c>
      <c r="P380" s="19" t="n">
        <f aca="false">IF(OR(A380="",J380&lt;&gt;"Unpaid",I380=""),0,IF(L380&gt;=Settings!$B$8,4,IF(L380&gt;=Settings!$B$7,3,IF(L380&gt;=0,2,IF(L380&gt;=-Settings!$B$6,1,0)))))</f>
        <v>0</v>
      </c>
    </row>
    <row r="381" customFormat="false" ht="15" hidden="false" customHeight="false" outlineLevel="0" collapsed="false">
      <c r="A381" s="17"/>
      <c r="B381" s="17"/>
      <c r="C381" s="13" t="str">
        <f aca="false">IF(P381=0,"",IF(P381&gt;IFERROR(MATCH(K381,Templates!$A$2:$A$5,0),0),INDEX(Templates!$A$2:$A$5,P381),IF(AND(P381=4,L381&gt;=Settings!$B$8+7),"Call them","")))</f>
        <v/>
      </c>
      <c r="D381" s="14" t="str">
        <f aca="false">IF(N381="","",HYPERLINK(IF(Settings!$B$4="Gmail","https://mail.google.com/mail/?"&amp;IF(Settings!$B$5="","","authuser="&amp;_xlfn.ENCODEURL(Settings!$B$5)&amp;"&amp;")&amp;"view=cm&amp;fs=1&amp;to="&amp;_xlfn.ENCODEURL(F381)&amp;"&amp;su="&amp;_xlfn.ENCODEURL(N381)&amp;"&amp;body="&amp;_xlfn.ENCODEURL(O381),"mailto:"&amp;F381&amp;"?subject="&amp;_xlfn.ENCODEURL(N381)&amp;"&amp;body="&amp;_xlfn.ENCODEURL(O381)),"Write email"))</f>
        <v/>
      </c>
      <c r="E381" s="17"/>
      <c r="F381" s="17"/>
      <c r="G381" s="20"/>
      <c r="H381" s="17"/>
      <c r="I381" s="21"/>
      <c r="J381" s="17"/>
      <c r="K381" s="17"/>
      <c r="L381" s="18" t="str">
        <f aca="true">IF(OR(I381="",J381&lt;&gt;"Unpaid"),"",TODAY()-I381)</f>
        <v/>
      </c>
      <c r="M381" s="17"/>
      <c r="N381" s="0" t="str">
        <f aca="false">IF(OR(C381="",C381="Call them"),"",SUBSTITUTE(SUBSTITUTE(SUBSTITUTE(SUBSTITUTE(SUBSTITUTE(SUBSTITUTE(SUBSTITUTE(SUBSTITUTE(SUBSTITUTE(INDEX(Templates!$C$2:$C$5,P381),"{contact}",IF(E381="","there",E381)),"{client}",B381),"{invoice}",A381),"{amount}",TEXT(G381,"#,##0.00")),"{currency}",H381),"{due_date}",TEXT(I381,"d mmm yyyy")),"{days_overdue}",MAX(0,L381)),"{sender}",Settings!$B$2),"{business}",Settings!$B$3))</f>
        <v/>
      </c>
      <c r="O381" s="0" t="str">
        <f aca="false">IF(OR(C381="",C381="Call them"),"",SUBSTITUTE(SUBSTITUTE(SUBSTITUTE(SUBSTITUTE(SUBSTITUTE(SUBSTITUTE(SUBSTITUTE(SUBSTITUTE(SUBSTITUTE(INDEX(Templates!$D$2:$D$5,P381),"{contact}",IF(E381="","there",E381)),"{client}",B381),"{invoice}",A381),"{amount}",TEXT(G381,"#,##0.00")),"{currency}",H381),"{due_date}",TEXT(I381,"d mmm yyyy")),"{days_overdue}",MAX(0,L381)),"{sender}",Settings!$B$2),"{business}",Settings!$B$3))</f>
        <v/>
      </c>
      <c r="P381" s="19" t="n">
        <f aca="false">IF(OR(A381="",J381&lt;&gt;"Unpaid",I381=""),0,IF(L381&gt;=Settings!$B$8,4,IF(L381&gt;=Settings!$B$7,3,IF(L381&gt;=0,2,IF(L381&gt;=-Settings!$B$6,1,0)))))</f>
        <v>0</v>
      </c>
    </row>
    <row r="382" customFormat="false" ht="15" hidden="false" customHeight="false" outlineLevel="0" collapsed="false">
      <c r="A382" s="17"/>
      <c r="B382" s="17"/>
      <c r="C382" s="13" t="str">
        <f aca="false">IF(P382=0,"",IF(P382&gt;IFERROR(MATCH(K382,Templates!$A$2:$A$5,0),0),INDEX(Templates!$A$2:$A$5,P382),IF(AND(P382=4,L382&gt;=Settings!$B$8+7),"Call them","")))</f>
        <v/>
      </c>
      <c r="D382" s="14" t="str">
        <f aca="false">IF(N382="","",HYPERLINK(IF(Settings!$B$4="Gmail","https://mail.google.com/mail/?"&amp;IF(Settings!$B$5="","","authuser="&amp;_xlfn.ENCODEURL(Settings!$B$5)&amp;"&amp;")&amp;"view=cm&amp;fs=1&amp;to="&amp;_xlfn.ENCODEURL(F382)&amp;"&amp;su="&amp;_xlfn.ENCODEURL(N382)&amp;"&amp;body="&amp;_xlfn.ENCODEURL(O382),"mailto:"&amp;F382&amp;"?subject="&amp;_xlfn.ENCODEURL(N382)&amp;"&amp;body="&amp;_xlfn.ENCODEURL(O382)),"Write email"))</f>
        <v/>
      </c>
      <c r="E382" s="17"/>
      <c r="F382" s="17"/>
      <c r="G382" s="20"/>
      <c r="H382" s="17"/>
      <c r="I382" s="21"/>
      <c r="J382" s="17"/>
      <c r="K382" s="17"/>
      <c r="L382" s="18" t="str">
        <f aca="true">IF(OR(I382="",J382&lt;&gt;"Unpaid"),"",TODAY()-I382)</f>
        <v/>
      </c>
      <c r="M382" s="17"/>
      <c r="N382" s="0" t="str">
        <f aca="false">IF(OR(C382="",C382="Call them"),"",SUBSTITUTE(SUBSTITUTE(SUBSTITUTE(SUBSTITUTE(SUBSTITUTE(SUBSTITUTE(SUBSTITUTE(SUBSTITUTE(SUBSTITUTE(INDEX(Templates!$C$2:$C$5,P382),"{contact}",IF(E382="","there",E382)),"{client}",B382),"{invoice}",A382),"{amount}",TEXT(G382,"#,##0.00")),"{currency}",H382),"{due_date}",TEXT(I382,"d mmm yyyy")),"{days_overdue}",MAX(0,L382)),"{sender}",Settings!$B$2),"{business}",Settings!$B$3))</f>
        <v/>
      </c>
      <c r="O382" s="0" t="str">
        <f aca="false">IF(OR(C382="",C382="Call them"),"",SUBSTITUTE(SUBSTITUTE(SUBSTITUTE(SUBSTITUTE(SUBSTITUTE(SUBSTITUTE(SUBSTITUTE(SUBSTITUTE(SUBSTITUTE(INDEX(Templates!$D$2:$D$5,P382),"{contact}",IF(E382="","there",E382)),"{client}",B382),"{invoice}",A382),"{amount}",TEXT(G382,"#,##0.00")),"{currency}",H382),"{due_date}",TEXT(I382,"d mmm yyyy")),"{days_overdue}",MAX(0,L382)),"{sender}",Settings!$B$2),"{business}",Settings!$B$3))</f>
        <v/>
      </c>
      <c r="P382" s="19" t="n">
        <f aca="false">IF(OR(A382="",J382&lt;&gt;"Unpaid",I382=""),0,IF(L382&gt;=Settings!$B$8,4,IF(L382&gt;=Settings!$B$7,3,IF(L382&gt;=0,2,IF(L382&gt;=-Settings!$B$6,1,0)))))</f>
        <v>0</v>
      </c>
    </row>
    <row r="383" customFormat="false" ht="15" hidden="false" customHeight="false" outlineLevel="0" collapsed="false">
      <c r="A383" s="17"/>
      <c r="B383" s="17"/>
      <c r="C383" s="13" t="str">
        <f aca="false">IF(P383=0,"",IF(P383&gt;IFERROR(MATCH(K383,Templates!$A$2:$A$5,0),0),INDEX(Templates!$A$2:$A$5,P383),IF(AND(P383=4,L383&gt;=Settings!$B$8+7),"Call them","")))</f>
        <v/>
      </c>
      <c r="D383" s="14" t="str">
        <f aca="false">IF(N383="","",HYPERLINK(IF(Settings!$B$4="Gmail","https://mail.google.com/mail/?"&amp;IF(Settings!$B$5="","","authuser="&amp;_xlfn.ENCODEURL(Settings!$B$5)&amp;"&amp;")&amp;"view=cm&amp;fs=1&amp;to="&amp;_xlfn.ENCODEURL(F383)&amp;"&amp;su="&amp;_xlfn.ENCODEURL(N383)&amp;"&amp;body="&amp;_xlfn.ENCODEURL(O383),"mailto:"&amp;F383&amp;"?subject="&amp;_xlfn.ENCODEURL(N383)&amp;"&amp;body="&amp;_xlfn.ENCODEURL(O383)),"Write email"))</f>
        <v/>
      </c>
      <c r="E383" s="17"/>
      <c r="F383" s="17"/>
      <c r="G383" s="20"/>
      <c r="H383" s="17"/>
      <c r="I383" s="21"/>
      <c r="J383" s="17"/>
      <c r="K383" s="17"/>
      <c r="L383" s="18" t="str">
        <f aca="true">IF(OR(I383="",J383&lt;&gt;"Unpaid"),"",TODAY()-I383)</f>
        <v/>
      </c>
      <c r="M383" s="17"/>
      <c r="N383" s="0" t="str">
        <f aca="false">IF(OR(C383="",C383="Call them"),"",SUBSTITUTE(SUBSTITUTE(SUBSTITUTE(SUBSTITUTE(SUBSTITUTE(SUBSTITUTE(SUBSTITUTE(SUBSTITUTE(SUBSTITUTE(INDEX(Templates!$C$2:$C$5,P383),"{contact}",IF(E383="","there",E383)),"{client}",B383),"{invoice}",A383),"{amount}",TEXT(G383,"#,##0.00")),"{currency}",H383),"{due_date}",TEXT(I383,"d mmm yyyy")),"{days_overdue}",MAX(0,L383)),"{sender}",Settings!$B$2),"{business}",Settings!$B$3))</f>
        <v/>
      </c>
      <c r="O383" s="0" t="str">
        <f aca="false">IF(OR(C383="",C383="Call them"),"",SUBSTITUTE(SUBSTITUTE(SUBSTITUTE(SUBSTITUTE(SUBSTITUTE(SUBSTITUTE(SUBSTITUTE(SUBSTITUTE(SUBSTITUTE(INDEX(Templates!$D$2:$D$5,P383),"{contact}",IF(E383="","there",E383)),"{client}",B383),"{invoice}",A383),"{amount}",TEXT(G383,"#,##0.00")),"{currency}",H383),"{due_date}",TEXT(I383,"d mmm yyyy")),"{days_overdue}",MAX(0,L383)),"{sender}",Settings!$B$2),"{business}",Settings!$B$3))</f>
        <v/>
      </c>
      <c r="P383" s="19" t="n">
        <f aca="false">IF(OR(A383="",J383&lt;&gt;"Unpaid",I383=""),0,IF(L383&gt;=Settings!$B$8,4,IF(L383&gt;=Settings!$B$7,3,IF(L383&gt;=0,2,IF(L383&gt;=-Settings!$B$6,1,0)))))</f>
        <v>0</v>
      </c>
    </row>
    <row r="384" customFormat="false" ht="15" hidden="false" customHeight="false" outlineLevel="0" collapsed="false">
      <c r="A384" s="17"/>
      <c r="B384" s="17"/>
      <c r="C384" s="13" t="str">
        <f aca="false">IF(P384=0,"",IF(P384&gt;IFERROR(MATCH(K384,Templates!$A$2:$A$5,0),0),INDEX(Templates!$A$2:$A$5,P384),IF(AND(P384=4,L384&gt;=Settings!$B$8+7),"Call them","")))</f>
        <v/>
      </c>
      <c r="D384" s="14" t="str">
        <f aca="false">IF(N384="","",HYPERLINK(IF(Settings!$B$4="Gmail","https://mail.google.com/mail/?"&amp;IF(Settings!$B$5="","","authuser="&amp;_xlfn.ENCODEURL(Settings!$B$5)&amp;"&amp;")&amp;"view=cm&amp;fs=1&amp;to="&amp;_xlfn.ENCODEURL(F384)&amp;"&amp;su="&amp;_xlfn.ENCODEURL(N384)&amp;"&amp;body="&amp;_xlfn.ENCODEURL(O384),"mailto:"&amp;F384&amp;"?subject="&amp;_xlfn.ENCODEURL(N384)&amp;"&amp;body="&amp;_xlfn.ENCODEURL(O384)),"Write email"))</f>
        <v/>
      </c>
      <c r="E384" s="17"/>
      <c r="F384" s="17"/>
      <c r="G384" s="20"/>
      <c r="H384" s="17"/>
      <c r="I384" s="21"/>
      <c r="J384" s="17"/>
      <c r="K384" s="17"/>
      <c r="L384" s="18" t="str">
        <f aca="true">IF(OR(I384="",J384&lt;&gt;"Unpaid"),"",TODAY()-I384)</f>
        <v/>
      </c>
      <c r="M384" s="17"/>
      <c r="N384" s="0" t="str">
        <f aca="false">IF(OR(C384="",C384="Call them"),"",SUBSTITUTE(SUBSTITUTE(SUBSTITUTE(SUBSTITUTE(SUBSTITUTE(SUBSTITUTE(SUBSTITUTE(SUBSTITUTE(SUBSTITUTE(INDEX(Templates!$C$2:$C$5,P384),"{contact}",IF(E384="","there",E384)),"{client}",B384),"{invoice}",A384),"{amount}",TEXT(G384,"#,##0.00")),"{currency}",H384),"{due_date}",TEXT(I384,"d mmm yyyy")),"{days_overdue}",MAX(0,L384)),"{sender}",Settings!$B$2),"{business}",Settings!$B$3))</f>
        <v/>
      </c>
      <c r="O384" s="0" t="str">
        <f aca="false">IF(OR(C384="",C384="Call them"),"",SUBSTITUTE(SUBSTITUTE(SUBSTITUTE(SUBSTITUTE(SUBSTITUTE(SUBSTITUTE(SUBSTITUTE(SUBSTITUTE(SUBSTITUTE(INDEX(Templates!$D$2:$D$5,P384),"{contact}",IF(E384="","there",E384)),"{client}",B384),"{invoice}",A384),"{amount}",TEXT(G384,"#,##0.00")),"{currency}",H384),"{due_date}",TEXT(I384,"d mmm yyyy")),"{days_overdue}",MAX(0,L384)),"{sender}",Settings!$B$2),"{business}",Settings!$B$3))</f>
        <v/>
      </c>
      <c r="P384" s="19" t="n">
        <f aca="false">IF(OR(A384="",J384&lt;&gt;"Unpaid",I384=""),0,IF(L384&gt;=Settings!$B$8,4,IF(L384&gt;=Settings!$B$7,3,IF(L384&gt;=0,2,IF(L384&gt;=-Settings!$B$6,1,0)))))</f>
        <v>0</v>
      </c>
    </row>
    <row r="385" customFormat="false" ht="15" hidden="false" customHeight="false" outlineLevel="0" collapsed="false">
      <c r="A385" s="17"/>
      <c r="B385" s="17"/>
      <c r="C385" s="13" t="str">
        <f aca="false">IF(P385=0,"",IF(P385&gt;IFERROR(MATCH(K385,Templates!$A$2:$A$5,0),0),INDEX(Templates!$A$2:$A$5,P385),IF(AND(P385=4,L385&gt;=Settings!$B$8+7),"Call them","")))</f>
        <v/>
      </c>
      <c r="D385" s="14" t="str">
        <f aca="false">IF(N385="","",HYPERLINK(IF(Settings!$B$4="Gmail","https://mail.google.com/mail/?"&amp;IF(Settings!$B$5="","","authuser="&amp;_xlfn.ENCODEURL(Settings!$B$5)&amp;"&amp;")&amp;"view=cm&amp;fs=1&amp;to="&amp;_xlfn.ENCODEURL(F385)&amp;"&amp;su="&amp;_xlfn.ENCODEURL(N385)&amp;"&amp;body="&amp;_xlfn.ENCODEURL(O385),"mailto:"&amp;F385&amp;"?subject="&amp;_xlfn.ENCODEURL(N385)&amp;"&amp;body="&amp;_xlfn.ENCODEURL(O385)),"Write email"))</f>
        <v/>
      </c>
      <c r="E385" s="17"/>
      <c r="F385" s="17"/>
      <c r="G385" s="20"/>
      <c r="H385" s="17"/>
      <c r="I385" s="21"/>
      <c r="J385" s="17"/>
      <c r="K385" s="17"/>
      <c r="L385" s="18" t="str">
        <f aca="true">IF(OR(I385="",J385&lt;&gt;"Unpaid"),"",TODAY()-I385)</f>
        <v/>
      </c>
      <c r="M385" s="17"/>
      <c r="N385" s="0" t="str">
        <f aca="false">IF(OR(C385="",C385="Call them"),"",SUBSTITUTE(SUBSTITUTE(SUBSTITUTE(SUBSTITUTE(SUBSTITUTE(SUBSTITUTE(SUBSTITUTE(SUBSTITUTE(SUBSTITUTE(INDEX(Templates!$C$2:$C$5,P385),"{contact}",IF(E385="","there",E385)),"{client}",B385),"{invoice}",A385),"{amount}",TEXT(G385,"#,##0.00")),"{currency}",H385),"{due_date}",TEXT(I385,"d mmm yyyy")),"{days_overdue}",MAX(0,L385)),"{sender}",Settings!$B$2),"{business}",Settings!$B$3))</f>
        <v/>
      </c>
      <c r="O385" s="0" t="str">
        <f aca="false">IF(OR(C385="",C385="Call them"),"",SUBSTITUTE(SUBSTITUTE(SUBSTITUTE(SUBSTITUTE(SUBSTITUTE(SUBSTITUTE(SUBSTITUTE(SUBSTITUTE(SUBSTITUTE(INDEX(Templates!$D$2:$D$5,P385),"{contact}",IF(E385="","there",E385)),"{client}",B385),"{invoice}",A385),"{amount}",TEXT(G385,"#,##0.00")),"{currency}",H385),"{due_date}",TEXT(I385,"d mmm yyyy")),"{days_overdue}",MAX(0,L385)),"{sender}",Settings!$B$2),"{business}",Settings!$B$3))</f>
        <v/>
      </c>
      <c r="P385" s="19" t="n">
        <f aca="false">IF(OR(A385="",J385&lt;&gt;"Unpaid",I385=""),0,IF(L385&gt;=Settings!$B$8,4,IF(L385&gt;=Settings!$B$7,3,IF(L385&gt;=0,2,IF(L385&gt;=-Settings!$B$6,1,0)))))</f>
        <v>0</v>
      </c>
    </row>
    <row r="386" customFormat="false" ht="15" hidden="false" customHeight="false" outlineLevel="0" collapsed="false">
      <c r="A386" s="17"/>
      <c r="B386" s="17"/>
      <c r="C386" s="13" t="str">
        <f aca="false">IF(P386=0,"",IF(P386&gt;IFERROR(MATCH(K386,Templates!$A$2:$A$5,0),0),INDEX(Templates!$A$2:$A$5,P386),IF(AND(P386=4,L386&gt;=Settings!$B$8+7),"Call them","")))</f>
        <v/>
      </c>
      <c r="D386" s="14" t="str">
        <f aca="false">IF(N386="","",HYPERLINK(IF(Settings!$B$4="Gmail","https://mail.google.com/mail/?"&amp;IF(Settings!$B$5="","","authuser="&amp;_xlfn.ENCODEURL(Settings!$B$5)&amp;"&amp;")&amp;"view=cm&amp;fs=1&amp;to="&amp;_xlfn.ENCODEURL(F386)&amp;"&amp;su="&amp;_xlfn.ENCODEURL(N386)&amp;"&amp;body="&amp;_xlfn.ENCODEURL(O386),"mailto:"&amp;F386&amp;"?subject="&amp;_xlfn.ENCODEURL(N386)&amp;"&amp;body="&amp;_xlfn.ENCODEURL(O386)),"Write email"))</f>
        <v/>
      </c>
      <c r="E386" s="17"/>
      <c r="F386" s="17"/>
      <c r="G386" s="20"/>
      <c r="H386" s="17"/>
      <c r="I386" s="21"/>
      <c r="J386" s="17"/>
      <c r="K386" s="17"/>
      <c r="L386" s="18" t="str">
        <f aca="true">IF(OR(I386="",J386&lt;&gt;"Unpaid"),"",TODAY()-I386)</f>
        <v/>
      </c>
      <c r="M386" s="17"/>
      <c r="N386" s="0" t="str">
        <f aca="false">IF(OR(C386="",C386="Call them"),"",SUBSTITUTE(SUBSTITUTE(SUBSTITUTE(SUBSTITUTE(SUBSTITUTE(SUBSTITUTE(SUBSTITUTE(SUBSTITUTE(SUBSTITUTE(INDEX(Templates!$C$2:$C$5,P386),"{contact}",IF(E386="","there",E386)),"{client}",B386),"{invoice}",A386),"{amount}",TEXT(G386,"#,##0.00")),"{currency}",H386),"{due_date}",TEXT(I386,"d mmm yyyy")),"{days_overdue}",MAX(0,L386)),"{sender}",Settings!$B$2),"{business}",Settings!$B$3))</f>
        <v/>
      </c>
      <c r="O386" s="0" t="str">
        <f aca="false">IF(OR(C386="",C386="Call them"),"",SUBSTITUTE(SUBSTITUTE(SUBSTITUTE(SUBSTITUTE(SUBSTITUTE(SUBSTITUTE(SUBSTITUTE(SUBSTITUTE(SUBSTITUTE(INDEX(Templates!$D$2:$D$5,P386),"{contact}",IF(E386="","there",E386)),"{client}",B386),"{invoice}",A386),"{amount}",TEXT(G386,"#,##0.00")),"{currency}",H386),"{due_date}",TEXT(I386,"d mmm yyyy")),"{days_overdue}",MAX(0,L386)),"{sender}",Settings!$B$2),"{business}",Settings!$B$3))</f>
        <v/>
      </c>
      <c r="P386" s="19" t="n">
        <f aca="false">IF(OR(A386="",J386&lt;&gt;"Unpaid",I386=""),0,IF(L386&gt;=Settings!$B$8,4,IF(L386&gt;=Settings!$B$7,3,IF(L386&gt;=0,2,IF(L386&gt;=-Settings!$B$6,1,0)))))</f>
        <v>0</v>
      </c>
    </row>
    <row r="387" customFormat="false" ht="15" hidden="false" customHeight="false" outlineLevel="0" collapsed="false">
      <c r="A387" s="17"/>
      <c r="B387" s="17"/>
      <c r="C387" s="13" t="str">
        <f aca="false">IF(P387=0,"",IF(P387&gt;IFERROR(MATCH(K387,Templates!$A$2:$A$5,0),0),INDEX(Templates!$A$2:$A$5,P387),IF(AND(P387=4,L387&gt;=Settings!$B$8+7),"Call them","")))</f>
        <v/>
      </c>
      <c r="D387" s="14" t="str">
        <f aca="false">IF(N387="","",HYPERLINK(IF(Settings!$B$4="Gmail","https://mail.google.com/mail/?"&amp;IF(Settings!$B$5="","","authuser="&amp;_xlfn.ENCODEURL(Settings!$B$5)&amp;"&amp;")&amp;"view=cm&amp;fs=1&amp;to="&amp;_xlfn.ENCODEURL(F387)&amp;"&amp;su="&amp;_xlfn.ENCODEURL(N387)&amp;"&amp;body="&amp;_xlfn.ENCODEURL(O387),"mailto:"&amp;F387&amp;"?subject="&amp;_xlfn.ENCODEURL(N387)&amp;"&amp;body="&amp;_xlfn.ENCODEURL(O387)),"Write email"))</f>
        <v/>
      </c>
      <c r="E387" s="17"/>
      <c r="F387" s="17"/>
      <c r="G387" s="20"/>
      <c r="H387" s="17"/>
      <c r="I387" s="21"/>
      <c r="J387" s="17"/>
      <c r="K387" s="17"/>
      <c r="L387" s="18" t="str">
        <f aca="true">IF(OR(I387="",J387&lt;&gt;"Unpaid"),"",TODAY()-I387)</f>
        <v/>
      </c>
      <c r="M387" s="17"/>
      <c r="N387" s="0" t="str">
        <f aca="false">IF(OR(C387="",C387="Call them"),"",SUBSTITUTE(SUBSTITUTE(SUBSTITUTE(SUBSTITUTE(SUBSTITUTE(SUBSTITUTE(SUBSTITUTE(SUBSTITUTE(SUBSTITUTE(INDEX(Templates!$C$2:$C$5,P387),"{contact}",IF(E387="","there",E387)),"{client}",B387),"{invoice}",A387),"{amount}",TEXT(G387,"#,##0.00")),"{currency}",H387),"{due_date}",TEXT(I387,"d mmm yyyy")),"{days_overdue}",MAX(0,L387)),"{sender}",Settings!$B$2),"{business}",Settings!$B$3))</f>
        <v/>
      </c>
      <c r="O387" s="0" t="str">
        <f aca="false">IF(OR(C387="",C387="Call them"),"",SUBSTITUTE(SUBSTITUTE(SUBSTITUTE(SUBSTITUTE(SUBSTITUTE(SUBSTITUTE(SUBSTITUTE(SUBSTITUTE(SUBSTITUTE(INDEX(Templates!$D$2:$D$5,P387),"{contact}",IF(E387="","there",E387)),"{client}",B387),"{invoice}",A387),"{amount}",TEXT(G387,"#,##0.00")),"{currency}",H387),"{due_date}",TEXT(I387,"d mmm yyyy")),"{days_overdue}",MAX(0,L387)),"{sender}",Settings!$B$2),"{business}",Settings!$B$3))</f>
        <v/>
      </c>
      <c r="P387" s="19" t="n">
        <f aca="false">IF(OR(A387="",J387&lt;&gt;"Unpaid",I387=""),0,IF(L387&gt;=Settings!$B$8,4,IF(L387&gt;=Settings!$B$7,3,IF(L387&gt;=0,2,IF(L387&gt;=-Settings!$B$6,1,0)))))</f>
        <v>0</v>
      </c>
    </row>
    <row r="388" customFormat="false" ht="15" hidden="false" customHeight="false" outlineLevel="0" collapsed="false">
      <c r="A388" s="17"/>
      <c r="B388" s="17"/>
      <c r="C388" s="13" t="str">
        <f aca="false">IF(P388=0,"",IF(P388&gt;IFERROR(MATCH(K388,Templates!$A$2:$A$5,0),0),INDEX(Templates!$A$2:$A$5,P388),IF(AND(P388=4,L388&gt;=Settings!$B$8+7),"Call them","")))</f>
        <v/>
      </c>
      <c r="D388" s="14" t="str">
        <f aca="false">IF(N388="","",HYPERLINK(IF(Settings!$B$4="Gmail","https://mail.google.com/mail/?"&amp;IF(Settings!$B$5="","","authuser="&amp;_xlfn.ENCODEURL(Settings!$B$5)&amp;"&amp;")&amp;"view=cm&amp;fs=1&amp;to="&amp;_xlfn.ENCODEURL(F388)&amp;"&amp;su="&amp;_xlfn.ENCODEURL(N388)&amp;"&amp;body="&amp;_xlfn.ENCODEURL(O388),"mailto:"&amp;F388&amp;"?subject="&amp;_xlfn.ENCODEURL(N388)&amp;"&amp;body="&amp;_xlfn.ENCODEURL(O388)),"Write email"))</f>
        <v/>
      </c>
      <c r="E388" s="17"/>
      <c r="F388" s="17"/>
      <c r="G388" s="20"/>
      <c r="H388" s="17"/>
      <c r="I388" s="21"/>
      <c r="J388" s="17"/>
      <c r="K388" s="17"/>
      <c r="L388" s="18" t="str">
        <f aca="true">IF(OR(I388="",J388&lt;&gt;"Unpaid"),"",TODAY()-I388)</f>
        <v/>
      </c>
      <c r="M388" s="17"/>
      <c r="N388" s="0" t="str">
        <f aca="false">IF(OR(C388="",C388="Call them"),"",SUBSTITUTE(SUBSTITUTE(SUBSTITUTE(SUBSTITUTE(SUBSTITUTE(SUBSTITUTE(SUBSTITUTE(SUBSTITUTE(SUBSTITUTE(INDEX(Templates!$C$2:$C$5,P388),"{contact}",IF(E388="","there",E388)),"{client}",B388),"{invoice}",A388),"{amount}",TEXT(G388,"#,##0.00")),"{currency}",H388),"{due_date}",TEXT(I388,"d mmm yyyy")),"{days_overdue}",MAX(0,L388)),"{sender}",Settings!$B$2),"{business}",Settings!$B$3))</f>
        <v/>
      </c>
      <c r="O388" s="0" t="str">
        <f aca="false">IF(OR(C388="",C388="Call them"),"",SUBSTITUTE(SUBSTITUTE(SUBSTITUTE(SUBSTITUTE(SUBSTITUTE(SUBSTITUTE(SUBSTITUTE(SUBSTITUTE(SUBSTITUTE(INDEX(Templates!$D$2:$D$5,P388),"{contact}",IF(E388="","there",E388)),"{client}",B388),"{invoice}",A388),"{amount}",TEXT(G388,"#,##0.00")),"{currency}",H388),"{due_date}",TEXT(I388,"d mmm yyyy")),"{days_overdue}",MAX(0,L388)),"{sender}",Settings!$B$2),"{business}",Settings!$B$3))</f>
        <v/>
      </c>
      <c r="P388" s="19" t="n">
        <f aca="false">IF(OR(A388="",J388&lt;&gt;"Unpaid",I388=""),0,IF(L388&gt;=Settings!$B$8,4,IF(L388&gt;=Settings!$B$7,3,IF(L388&gt;=0,2,IF(L388&gt;=-Settings!$B$6,1,0)))))</f>
        <v>0</v>
      </c>
    </row>
    <row r="389" customFormat="false" ht="15" hidden="false" customHeight="false" outlineLevel="0" collapsed="false">
      <c r="A389" s="17"/>
      <c r="B389" s="17"/>
      <c r="C389" s="13" t="str">
        <f aca="false">IF(P389=0,"",IF(P389&gt;IFERROR(MATCH(K389,Templates!$A$2:$A$5,0),0),INDEX(Templates!$A$2:$A$5,P389),IF(AND(P389=4,L389&gt;=Settings!$B$8+7),"Call them","")))</f>
        <v/>
      </c>
      <c r="D389" s="14" t="str">
        <f aca="false">IF(N389="","",HYPERLINK(IF(Settings!$B$4="Gmail","https://mail.google.com/mail/?"&amp;IF(Settings!$B$5="","","authuser="&amp;_xlfn.ENCODEURL(Settings!$B$5)&amp;"&amp;")&amp;"view=cm&amp;fs=1&amp;to="&amp;_xlfn.ENCODEURL(F389)&amp;"&amp;su="&amp;_xlfn.ENCODEURL(N389)&amp;"&amp;body="&amp;_xlfn.ENCODEURL(O389),"mailto:"&amp;F389&amp;"?subject="&amp;_xlfn.ENCODEURL(N389)&amp;"&amp;body="&amp;_xlfn.ENCODEURL(O389)),"Write email"))</f>
        <v/>
      </c>
      <c r="E389" s="17"/>
      <c r="F389" s="17"/>
      <c r="G389" s="20"/>
      <c r="H389" s="17"/>
      <c r="I389" s="21"/>
      <c r="J389" s="17"/>
      <c r="K389" s="17"/>
      <c r="L389" s="18" t="str">
        <f aca="true">IF(OR(I389="",J389&lt;&gt;"Unpaid"),"",TODAY()-I389)</f>
        <v/>
      </c>
      <c r="M389" s="17"/>
      <c r="N389" s="0" t="str">
        <f aca="false">IF(OR(C389="",C389="Call them"),"",SUBSTITUTE(SUBSTITUTE(SUBSTITUTE(SUBSTITUTE(SUBSTITUTE(SUBSTITUTE(SUBSTITUTE(SUBSTITUTE(SUBSTITUTE(INDEX(Templates!$C$2:$C$5,P389),"{contact}",IF(E389="","there",E389)),"{client}",B389),"{invoice}",A389),"{amount}",TEXT(G389,"#,##0.00")),"{currency}",H389),"{due_date}",TEXT(I389,"d mmm yyyy")),"{days_overdue}",MAX(0,L389)),"{sender}",Settings!$B$2),"{business}",Settings!$B$3))</f>
        <v/>
      </c>
      <c r="O389" s="0" t="str">
        <f aca="false">IF(OR(C389="",C389="Call them"),"",SUBSTITUTE(SUBSTITUTE(SUBSTITUTE(SUBSTITUTE(SUBSTITUTE(SUBSTITUTE(SUBSTITUTE(SUBSTITUTE(SUBSTITUTE(INDEX(Templates!$D$2:$D$5,P389),"{contact}",IF(E389="","there",E389)),"{client}",B389),"{invoice}",A389),"{amount}",TEXT(G389,"#,##0.00")),"{currency}",H389),"{due_date}",TEXT(I389,"d mmm yyyy")),"{days_overdue}",MAX(0,L389)),"{sender}",Settings!$B$2),"{business}",Settings!$B$3))</f>
        <v/>
      </c>
      <c r="P389" s="19" t="n">
        <f aca="false">IF(OR(A389="",J389&lt;&gt;"Unpaid",I389=""),0,IF(L389&gt;=Settings!$B$8,4,IF(L389&gt;=Settings!$B$7,3,IF(L389&gt;=0,2,IF(L389&gt;=-Settings!$B$6,1,0)))))</f>
        <v>0</v>
      </c>
    </row>
    <row r="390" customFormat="false" ht="15" hidden="false" customHeight="false" outlineLevel="0" collapsed="false">
      <c r="A390" s="17"/>
      <c r="B390" s="17"/>
      <c r="C390" s="13" t="str">
        <f aca="false">IF(P390=0,"",IF(P390&gt;IFERROR(MATCH(K390,Templates!$A$2:$A$5,0),0),INDEX(Templates!$A$2:$A$5,P390),IF(AND(P390=4,L390&gt;=Settings!$B$8+7),"Call them","")))</f>
        <v/>
      </c>
      <c r="D390" s="14" t="str">
        <f aca="false">IF(N390="","",HYPERLINK(IF(Settings!$B$4="Gmail","https://mail.google.com/mail/?"&amp;IF(Settings!$B$5="","","authuser="&amp;_xlfn.ENCODEURL(Settings!$B$5)&amp;"&amp;")&amp;"view=cm&amp;fs=1&amp;to="&amp;_xlfn.ENCODEURL(F390)&amp;"&amp;su="&amp;_xlfn.ENCODEURL(N390)&amp;"&amp;body="&amp;_xlfn.ENCODEURL(O390),"mailto:"&amp;F390&amp;"?subject="&amp;_xlfn.ENCODEURL(N390)&amp;"&amp;body="&amp;_xlfn.ENCODEURL(O390)),"Write email"))</f>
        <v/>
      </c>
      <c r="E390" s="17"/>
      <c r="F390" s="17"/>
      <c r="G390" s="20"/>
      <c r="H390" s="17"/>
      <c r="I390" s="21"/>
      <c r="J390" s="17"/>
      <c r="K390" s="17"/>
      <c r="L390" s="18" t="str">
        <f aca="true">IF(OR(I390="",J390&lt;&gt;"Unpaid"),"",TODAY()-I390)</f>
        <v/>
      </c>
      <c r="M390" s="17"/>
      <c r="N390" s="0" t="str">
        <f aca="false">IF(OR(C390="",C390="Call them"),"",SUBSTITUTE(SUBSTITUTE(SUBSTITUTE(SUBSTITUTE(SUBSTITUTE(SUBSTITUTE(SUBSTITUTE(SUBSTITUTE(SUBSTITUTE(INDEX(Templates!$C$2:$C$5,P390),"{contact}",IF(E390="","there",E390)),"{client}",B390),"{invoice}",A390),"{amount}",TEXT(G390,"#,##0.00")),"{currency}",H390),"{due_date}",TEXT(I390,"d mmm yyyy")),"{days_overdue}",MAX(0,L390)),"{sender}",Settings!$B$2),"{business}",Settings!$B$3))</f>
        <v/>
      </c>
      <c r="O390" s="0" t="str">
        <f aca="false">IF(OR(C390="",C390="Call them"),"",SUBSTITUTE(SUBSTITUTE(SUBSTITUTE(SUBSTITUTE(SUBSTITUTE(SUBSTITUTE(SUBSTITUTE(SUBSTITUTE(SUBSTITUTE(INDEX(Templates!$D$2:$D$5,P390),"{contact}",IF(E390="","there",E390)),"{client}",B390),"{invoice}",A390),"{amount}",TEXT(G390,"#,##0.00")),"{currency}",H390),"{due_date}",TEXT(I390,"d mmm yyyy")),"{days_overdue}",MAX(0,L390)),"{sender}",Settings!$B$2),"{business}",Settings!$B$3))</f>
        <v/>
      </c>
      <c r="P390" s="19" t="n">
        <f aca="false">IF(OR(A390="",J390&lt;&gt;"Unpaid",I390=""),0,IF(L390&gt;=Settings!$B$8,4,IF(L390&gt;=Settings!$B$7,3,IF(L390&gt;=0,2,IF(L390&gt;=-Settings!$B$6,1,0)))))</f>
        <v>0</v>
      </c>
    </row>
    <row r="391" customFormat="false" ht="15" hidden="false" customHeight="false" outlineLevel="0" collapsed="false">
      <c r="A391" s="17"/>
      <c r="B391" s="17"/>
      <c r="C391" s="13" t="str">
        <f aca="false">IF(P391=0,"",IF(P391&gt;IFERROR(MATCH(K391,Templates!$A$2:$A$5,0),0),INDEX(Templates!$A$2:$A$5,P391),IF(AND(P391=4,L391&gt;=Settings!$B$8+7),"Call them","")))</f>
        <v/>
      </c>
      <c r="D391" s="14" t="str">
        <f aca="false">IF(N391="","",HYPERLINK(IF(Settings!$B$4="Gmail","https://mail.google.com/mail/?"&amp;IF(Settings!$B$5="","","authuser="&amp;_xlfn.ENCODEURL(Settings!$B$5)&amp;"&amp;")&amp;"view=cm&amp;fs=1&amp;to="&amp;_xlfn.ENCODEURL(F391)&amp;"&amp;su="&amp;_xlfn.ENCODEURL(N391)&amp;"&amp;body="&amp;_xlfn.ENCODEURL(O391),"mailto:"&amp;F391&amp;"?subject="&amp;_xlfn.ENCODEURL(N391)&amp;"&amp;body="&amp;_xlfn.ENCODEURL(O391)),"Write email"))</f>
        <v/>
      </c>
      <c r="E391" s="17"/>
      <c r="F391" s="17"/>
      <c r="G391" s="20"/>
      <c r="H391" s="17"/>
      <c r="I391" s="21"/>
      <c r="J391" s="17"/>
      <c r="K391" s="17"/>
      <c r="L391" s="18" t="str">
        <f aca="true">IF(OR(I391="",J391&lt;&gt;"Unpaid"),"",TODAY()-I391)</f>
        <v/>
      </c>
      <c r="M391" s="17"/>
      <c r="N391" s="0" t="str">
        <f aca="false">IF(OR(C391="",C391="Call them"),"",SUBSTITUTE(SUBSTITUTE(SUBSTITUTE(SUBSTITUTE(SUBSTITUTE(SUBSTITUTE(SUBSTITUTE(SUBSTITUTE(SUBSTITUTE(INDEX(Templates!$C$2:$C$5,P391),"{contact}",IF(E391="","there",E391)),"{client}",B391),"{invoice}",A391),"{amount}",TEXT(G391,"#,##0.00")),"{currency}",H391),"{due_date}",TEXT(I391,"d mmm yyyy")),"{days_overdue}",MAX(0,L391)),"{sender}",Settings!$B$2),"{business}",Settings!$B$3))</f>
        <v/>
      </c>
      <c r="O391" s="0" t="str">
        <f aca="false">IF(OR(C391="",C391="Call them"),"",SUBSTITUTE(SUBSTITUTE(SUBSTITUTE(SUBSTITUTE(SUBSTITUTE(SUBSTITUTE(SUBSTITUTE(SUBSTITUTE(SUBSTITUTE(INDEX(Templates!$D$2:$D$5,P391),"{contact}",IF(E391="","there",E391)),"{client}",B391),"{invoice}",A391),"{amount}",TEXT(G391,"#,##0.00")),"{currency}",H391),"{due_date}",TEXT(I391,"d mmm yyyy")),"{days_overdue}",MAX(0,L391)),"{sender}",Settings!$B$2),"{business}",Settings!$B$3))</f>
        <v/>
      </c>
      <c r="P391" s="19" t="n">
        <f aca="false">IF(OR(A391="",J391&lt;&gt;"Unpaid",I391=""),0,IF(L391&gt;=Settings!$B$8,4,IF(L391&gt;=Settings!$B$7,3,IF(L391&gt;=0,2,IF(L391&gt;=-Settings!$B$6,1,0)))))</f>
        <v>0</v>
      </c>
    </row>
    <row r="392" customFormat="false" ht="15" hidden="false" customHeight="false" outlineLevel="0" collapsed="false">
      <c r="A392" s="17"/>
      <c r="B392" s="17"/>
      <c r="C392" s="13" t="str">
        <f aca="false">IF(P392=0,"",IF(P392&gt;IFERROR(MATCH(K392,Templates!$A$2:$A$5,0),0),INDEX(Templates!$A$2:$A$5,P392),IF(AND(P392=4,L392&gt;=Settings!$B$8+7),"Call them","")))</f>
        <v/>
      </c>
      <c r="D392" s="14" t="str">
        <f aca="false">IF(N392="","",HYPERLINK(IF(Settings!$B$4="Gmail","https://mail.google.com/mail/?"&amp;IF(Settings!$B$5="","","authuser="&amp;_xlfn.ENCODEURL(Settings!$B$5)&amp;"&amp;")&amp;"view=cm&amp;fs=1&amp;to="&amp;_xlfn.ENCODEURL(F392)&amp;"&amp;su="&amp;_xlfn.ENCODEURL(N392)&amp;"&amp;body="&amp;_xlfn.ENCODEURL(O392),"mailto:"&amp;F392&amp;"?subject="&amp;_xlfn.ENCODEURL(N392)&amp;"&amp;body="&amp;_xlfn.ENCODEURL(O392)),"Write email"))</f>
        <v/>
      </c>
      <c r="E392" s="17"/>
      <c r="F392" s="17"/>
      <c r="G392" s="20"/>
      <c r="H392" s="17"/>
      <c r="I392" s="21"/>
      <c r="J392" s="17"/>
      <c r="K392" s="17"/>
      <c r="L392" s="18" t="str">
        <f aca="true">IF(OR(I392="",J392&lt;&gt;"Unpaid"),"",TODAY()-I392)</f>
        <v/>
      </c>
      <c r="M392" s="17"/>
      <c r="N392" s="0" t="str">
        <f aca="false">IF(OR(C392="",C392="Call them"),"",SUBSTITUTE(SUBSTITUTE(SUBSTITUTE(SUBSTITUTE(SUBSTITUTE(SUBSTITUTE(SUBSTITUTE(SUBSTITUTE(SUBSTITUTE(INDEX(Templates!$C$2:$C$5,P392),"{contact}",IF(E392="","there",E392)),"{client}",B392),"{invoice}",A392),"{amount}",TEXT(G392,"#,##0.00")),"{currency}",H392),"{due_date}",TEXT(I392,"d mmm yyyy")),"{days_overdue}",MAX(0,L392)),"{sender}",Settings!$B$2),"{business}",Settings!$B$3))</f>
        <v/>
      </c>
      <c r="O392" s="0" t="str">
        <f aca="false">IF(OR(C392="",C392="Call them"),"",SUBSTITUTE(SUBSTITUTE(SUBSTITUTE(SUBSTITUTE(SUBSTITUTE(SUBSTITUTE(SUBSTITUTE(SUBSTITUTE(SUBSTITUTE(INDEX(Templates!$D$2:$D$5,P392),"{contact}",IF(E392="","there",E392)),"{client}",B392),"{invoice}",A392),"{amount}",TEXT(G392,"#,##0.00")),"{currency}",H392),"{due_date}",TEXT(I392,"d mmm yyyy")),"{days_overdue}",MAX(0,L392)),"{sender}",Settings!$B$2),"{business}",Settings!$B$3))</f>
        <v/>
      </c>
      <c r="P392" s="19" t="n">
        <f aca="false">IF(OR(A392="",J392&lt;&gt;"Unpaid",I392=""),0,IF(L392&gt;=Settings!$B$8,4,IF(L392&gt;=Settings!$B$7,3,IF(L392&gt;=0,2,IF(L392&gt;=-Settings!$B$6,1,0)))))</f>
        <v>0</v>
      </c>
    </row>
    <row r="393" customFormat="false" ht="15" hidden="false" customHeight="false" outlineLevel="0" collapsed="false">
      <c r="A393" s="17"/>
      <c r="B393" s="17"/>
      <c r="C393" s="13" t="str">
        <f aca="false">IF(P393=0,"",IF(P393&gt;IFERROR(MATCH(K393,Templates!$A$2:$A$5,0),0),INDEX(Templates!$A$2:$A$5,P393),IF(AND(P393=4,L393&gt;=Settings!$B$8+7),"Call them","")))</f>
        <v/>
      </c>
      <c r="D393" s="14" t="str">
        <f aca="false">IF(N393="","",HYPERLINK(IF(Settings!$B$4="Gmail","https://mail.google.com/mail/?"&amp;IF(Settings!$B$5="","","authuser="&amp;_xlfn.ENCODEURL(Settings!$B$5)&amp;"&amp;")&amp;"view=cm&amp;fs=1&amp;to="&amp;_xlfn.ENCODEURL(F393)&amp;"&amp;su="&amp;_xlfn.ENCODEURL(N393)&amp;"&amp;body="&amp;_xlfn.ENCODEURL(O393),"mailto:"&amp;F393&amp;"?subject="&amp;_xlfn.ENCODEURL(N393)&amp;"&amp;body="&amp;_xlfn.ENCODEURL(O393)),"Write email"))</f>
        <v/>
      </c>
      <c r="E393" s="17"/>
      <c r="F393" s="17"/>
      <c r="G393" s="20"/>
      <c r="H393" s="17"/>
      <c r="I393" s="21"/>
      <c r="J393" s="17"/>
      <c r="K393" s="17"/>
      <c r="L393" s="18" t="str">
        <f aca="true">IF(OR(I393="",J393&lt;&gt;"Unpaid"),"",TODAY()-I393)</f>
        <v/>
      </c>
      <c r="M393" s="17"/>
      <c r="N393" s="0" t="str">
        <f aca="false">IF(OR(C393="",C393="Call them"),"",SUBSTITUTE(SUBSTITUTE(SUBSTITUTE(SUBSTITUTE(SUBSTITUTE(SUBSTITUTE(SUBSTITUTE(SUBSTITUTE(SUBSTITUTE(INDEX(Templates!$C$2:$C$5,P393),"{contact}",IF(E393="","there",E393)),"{client}",B393),"{invoice}",A393),"{amount}",TEXT(G393,"#,##0.00")),"{currency}",H393),"{due_date}",TEXT(I393,"d mmm yyyy")),"{days_overdue}",MAX(0,L393)),"{sender}",Settings!$B$2),"{business}",Settings!$B$3))</f>
        <v/>
      </c>
      <c r="O393" s="0" t="str">
        <f aca="false">IF(OR(C393="",C393="Call them"),"",SUBSTITUTE(SUBSTITUTE(SUBSTITUTE(SUBSTITUTE(SUBSTITUTE(SUBSTITUTE(SUBSTITUTE(SUBSTITUTE(SUBSTITUTE(INDEX(Templates!$D$2:$D$5,P393),"{contact}",IF(E393="","there",E393)),"{client}",B393),"{invoice}",A393),"{amount}",TEXT(G393,"#,##0.00")),"{currency}",H393),"{due_date}",TEXT(I393,"d mmm yyyy")),"{days_overdue}",MAX(0,L393)),"{sender}",Settings!$B$2),"{business}",Settings!$B$3))</f>
        <v/>
      </c>
      <c r="P393" s="19" t="n">
        <f aca="false">IF(OR(A393="",J393&lt;&gt;"Unpaid",I393=""),0,IF(L393&gt;=Settings!$B$8,4,IF(L393&gt;=Settings!$B$7,3,IF(L393&gt;=0,2,IF(L393&gt;=-Settings!$B$6,1,0)))))</f>
        <v>0</v>
      </c>
    </row>
    <row r="394" customFormat="false" ht="15" hidden="false" customHeight="false" outlineLevel="0" collapsed="false">
      <c r="A394" s="17"/>
      <c r="B394" s="17"/>
      <c r="C394" s="13" t="str">
        <f aca="false">IF(P394=0,"",IF(P394&gt;IFERROR(MATCH(K394,Templates!$A$2:$A$5,0),0),INDEX(Templates!$A$2:$A$5,P394),IF(AND(P394=4,L394&gt;=Settings!$B$8+7),"Call them","")))</f>
        <v/>
      </c>
      <c r="D394" s="14" t="str">
        <f aca="false">IF(N394="","",HYPERLINK(IF(Settings!$B$4="Gmail","https://mail.google.com/mail/?"&amp;IF(Settings!$B$5="","","authuser="&amp;_xlfn.ENCODEURL(Settings!$B$5)&amp;"&amp;")&amp;"view=cm&amp;fs=1&amp;to="&amp;_xlfn.ENCODEURL(F394)&amp;"&amp;su="&amp;_xlfn.ENCODEURL(N394)&amp;"&amp;body="&amp;_xlfn.ENCODEURL(O394),"mailto:"&amp;F394&amp;"?subject="&amp;_xlfn.ENCODEURL(N394)&amp;"&amp;body="&amp;_xlfn.ENCODEURL(O394)),"Write email"))</f>
        <v/>
      </c>
      <c r="E394" s="17"/>
      <c r="F394" s="17"/>
      <c r="G394" s="20"/>
      <c r="H394" s="17"/>
      <c r="I394" s="21"/>
      <c r="J394" s="17"/>
      <c r="K394" s="17"/>
      <c r="L394" s="18" t="str">
        <f aca="true">IF(OR(I394="",J394&lt;&gt;"Unpaid"),"",TODAY()-I394)</f>
        <v/>
      </c>
      <c r="M394" s="17"/>
      <c r="N394" s="0" t="str">
        <f aca="false">IF(OR(C394="",C394="Call them"),"",SUBSTITUTE(SUBSTITUTE(SUBSTITUTE(SUBSTITUTE(SUBSTITUTE(SUBSTITUTE(SUBSTITUTE(SUBSTITUTE(SUBSTITUTE(INDEX(Templates!$C$2:$C$5,P394),"{contact}",IF(E394="","there",E394)),"{client}",B394),"{invoice}",A394),"{amount}",TEXT(G394,"#,##0.00")),"{currency}",H394),"{due_date}",TEXT(I394,"d mmm yyyy")),"{days_overdue}",MAX(0,L394)),"{sender}",Settings!$B$2),"{business}",Settings!$B$3))</f>
        <v/>
      </c>
      <c r="O394" s="0" t="str">
        <f aca="false">IF(OR(C394="",C394="Call them"),"",SUBSTITUTE(SUBSTITUTE(SUBSTITUTE(SUBSTITUTE(SUBSTITUTE(SUBSTITUTE(SUBSTITUTE(SUBSTITUTE(SUBSTITUTE(INDEX(Templates!$D$2:$D$5,P394),"{contact}",IF(E394="","there",E394)),"{client}",B394),"{invoice}",A394),"{amount}",TEXT(G394,"#,##0.00")),"{currency}",H394),"{due_date}",TEXT(I394,"d mmm yyyy")),"{days_overdue}",MAX(0,L394)),"{sender}",Settings!$B$2),"{business}",Settings!$B$3))</f>
        <v/>
      </c>
      <c r="P394" s="19" t="n">
        <f aca="false">IF(OR(A394="",J394&lt;&gt;"Unpaid",I394=""),0,IF(L394&gt;=Settings!$B$8,4,IF(L394&gt;=Settings!$B$7,3,IF(L394&gt;=0,2,IF(L394&gt;=-Settings!$B$6,1,0)))))</f>
        <v>0</v>
      </c>
    </row>
    <row r="395" customFormat="false" ht="15" hidden="false" customHeight="false" outlineLevel="0" collapsed="false">
      <c r="A395" s="17"/>
      <c r="B395" s="17"/>
      <c r="C395" s="13" t="str">
        <f aca="false">IF(P395=0,"",IF(P395&gt;IFERROR(MATCH(K395,Templates!$A$2:$A$5,0),0),INDEX(Templates!$A$2:$A$5,P395),IF(AND(P395=4,L395&gt;=Settings!$B$8+7),"Call them","")))</f>
        <v/>
      </c>
      <c r="D395" s="14" t="str">
        <f aca="false">IF(N395="","",HYPERLINK(IF(Settings!$B$4="Gmail","https://mail.google.com/mail/?"&amp;IF(Settings!$B$5="","","authuser="&amp;_xlfn.ENCODEURL(Settings!$B$5)&amp;"&amp;")&amp;"view=cm&amp;fs=1&amp;to="&amp;_xlfn.ENCODEURL(F395)&amp;"&amp;su="&amp;_xlfn.ENCODEURL(N395)&amp;"&amp;body="&amp;_xlfn.ENCODEURL(O395),"mailto:"&amp;F395&amp;"?subject="&amp;_xlfn.ENCODEURL(N395)&amp;"&amp;body="&amp;_xlfn.ENCODEURL(O395)),"Write email"))</f>
        <v/>
      </c>
      <c r="E395" s="17"/>
      <c r="F395" s="17"/>
      <c r="G395" s="20"/>
      <c r="H395" s="17"/>
      <c r="I395" s="21"/>
      <c r="J395" s="17"/>
      <c r="K395" s="17"/>
      <c r="L395" s="18" t="str">
        <f aca="true">IF(OR(I395="",J395&lt;&gt;"Unpaid"),"",TODAY()-I395)</f>
        <v/>
      </c>
      <c r="M395" s="17"/>
      <c r="N395" s="0" t="str">
        <f aca="false">IF(OR(C395="",C395="Call them"),"",SUBSTITUTE(SUBSTITUTE(SUBSTITUTE(SUBSTITUTE(SUBSTITUTE(SUBSTITUTE(SUBSTITUTE(SUBSTITUTE(SUBSTITUTE(INDEX(Templates!$C$2:$C$5,P395),"{contact}",IF(E395="","there",E395)),"{client}",B395),"{invoice}",A395),"{amount}",TEXT(G395,"#,##0.00")),"{currency}",H395),"{due_date}",TEXT(I395,"d mmm yyyy")),"{days_overdue}",MAX(0,L395)),"{sender}",Settings!$B$2),"{business}",Settings!$B$3))</f>
        <v/>
      </c>
      <c r="O395" s="0" t="str">
        <f aca="false">IF(OR(C395="",C395="Call them"),"",SUBSTITUTE(SUBSTITUTE(SUBSTITUTE(SUBSTITUTE(SUBSTITUTE(SUBSTITUTE(SUBSTITUTE(SUBSTITUTE(SUBSTITUTE(INDEX(Templates!$D$2:$D$5,P395),"{contact}",IF(E395="","there",E395)),"{client}",B395),"{invoice}",A395),"{amount}",TEXT(G395,"#,##0.00")),"{currency}",H395),"{due_date}",TEXT(I395,"d mmm yyyy")),"{days_overdue}",MAX(0,L395)),"{sender}",Settings!$B$2),"{business}",Settings!$B$3))</f>
        <v/>
      </c>
      <c r="P395" s="19" t="n">
        <f aca="false">IF(OR(A395="",J395&lt;&gt;"Unpaid",I395=""),0,IF(L395&gt;=Settings!$B$8,4,IF(L395&gt;=Settings!$B$7,3,IF(L395&gt;=0,2,IF(L395&gt;=-Settings!$B$6,1,0)))))</f>
        <v>0</v>
      </c>
    </row>
    <row r="396" customFormat="false" ht="15" hidden="false" customHeight="false" outlineLevel="0" collapsed="false">
      <c r="A396" s="17"/>
      <c r="B396" s="17"/>
      <c r="C396" s="13" t="str">
        <f aca="false">IF(P396=0,"",IF(P396&gt;IFERROR(MATCH(K396,Templates!$A$2:$A$5,0),0),INDEX(Templates!$A$2:$A$5,P396),IF(AND(P396=4,L396&gt;=Settings!$B$8+7),"Call them","")))</f>
        <v/>
      </c>
      <c r="D396" s="14" t="str">
        <f aca="false">IF(N396="","",HYPERLINK(IF(Settings!$B$4="Gmail","https://mail.google.com/mail/?"&amp;IF(Settings!$B$5="","","authuser="&amp;_xlfn.ENCODEURL(Settings!$B$5)&amp;"&amp;")&amp;"view=cm&amp;fs=1&amp;to="&amp;_xlfn.ENCODEURL(F396)&amp;"&amp;su="&amp;_xlfn.ENCODEURL(N396)&amp;"&amp;body="&amp;_xlfn.ENCODEURL(O396),"mailto:"&amp;F396&amp;"?subject="&amp;_xlfn.ENCODEURL(N396)&amp;"&amp;body="&amp;_xlfn.ENCODEURL(O396)),"Write email"))</f>
        <v/>
      </c>
      <c r="E396" s="17"/>
      <c r="F396" s="17"/>
      <c r="G396" s="20"/>
      <c r="H396" s="17"/>
      <c r="I396" s="21"/>
      <c r="J396" s="17"/>
      <c r="K396" s="17"/>
      <c r="L396" s="18" t="str">
        <f aca="true">IF(OR(I396="",J396&lt;&gt;"Unpaid"),"",TODAY()-I396)</f>
        <v/>
      </c>
      <c r="M396" s="17"/>
      <c r="N396" s="0" t="str">
        <f aca="false">IF(OR(C396="",C396="Call them"),"",SUBSTITUTE(SUBSTITUTE(SUBSTITUTE(SUBSTITUTE(SUBSTITUTE(SUBSTITUTE(SUBSTITUTE(SUBSTITUTE(SUBSTITUTE(INDEX(Templates!$C$2:$C$5,P396),"{contact}",IF(E396="","there",E396)),"{client}",B396),"{invoice}",A396),"{amount}",TEXT(G396,"#,##0.00")),"{currency}",H396),"{due_date}",TEXT(I396,"d mmm yyyy")),"{days_overdue}",MAX(0,L396)),"{sender}",Settings!$B$2),"{business}",Settings!$B$3))</f>
        <v/>
      </c>
      <c r="O396" s="0" t="str">
        <f aca="false">IF(OR(C396="",C396="Call them"),"",SUBSTITUTE(SUBSTITUTE(SUBSTITUTE(SUBSTITUTE(SUBSTITUTE(SUBSTITUTE(SUBSTITUTE(SUBSTITUTE(SUBSTITUTE(INDEX(Templates!$D$2:$D$5,P396),"{contact}",IF(E396="","there",E396)),"{client}",B396),"{invoice}",A396),"{amount}",TEXT(G396,"#,##0.00")),"{currency}",H396),"{due_date}",TEXT(I396,"d mmm yyyy")),"{days_overdue}",MAX(0,L396)),"{sender}",Settings!$B$2),"{business}",Settings!$B$3))</f>
        <v/>
      </c>
      <c r="P396" s="19" t="n">
        <f aca="false">IF(OR(A396="",J396&lt;&gt;"Unpaid",I396=""),0,IF(L396&gt;=Settings!$B$8,4,IF(L396&gt;=Settings!$B$7,3,IF(L396&gt;=0,2,IF(L396&gt;=-Settings!$B$6,1,0)))))</f>
        <v>0</v>
      </c>
    </row>
    <row r="397" customFormat="false" ht="15" hidden="false" customHeight="false" outlineLevel="0" collapsed="false">
      <c r="A397" s="17"/>
      <c r="B397" s="17"/>
      <c r="C397" s="13" t="str">
        <f aca="false">IF(P397=0,"",IF(P397&gt;IFERROR(MATCH(K397,Templates!$A$2:$A$5,0),0),INDEX(Templates!$A$2:$A$5,P397),IF(AND(P397=4,L397&gt;=Settings!$B$8+7),"Call them","")))</f>
        <v/>
      </c>
      <c r="D397" s="14" t="str">
        <f aca="false">IF(N397="","",HYPERLINK(IF(Settings!$B$4="Gmail","https://mail.google.com/mail/?"&amp;IF(Settings!$B$5="","","authuser="&amp;_xlfn.ENCODEURL(Settings!$B$5)&amp;"&amp;")&amp;"view=cm&amp;fs=1&amp;to="&amp;_xlfn.ENCODEURL(F397)&amp;"&amp;su="&amp;_xlfn.ENCODEURL(N397)&amp;"&amp;body="&amp;_xlfn.ENCODEURL(O397),"mailto:"&amp;F397&amp;"?subject="&amp;_xlfn.ENCODEURL(N397)&amp;"&amp;body="&amp;_xlfn.ENCODEURL(O397)),"Write email"))</f>
        <v/>
      </c>
      <c r="E397" s="17"/>
      <c r="F397" s="17"/>
      <c r="G397" s="20"/>
      <c r="H397" s="17"/>
      <c r="I397" s="21"/>
      <c r="J397" s="17"/>
      <c r="K397" s="17"/>
      <c r="L397" s="18" t="str">
        <f aca="true">IF(OR(I397="",J397&lt;&gt;"Unpaid"),"",TODAY()-I397)</f>
        <v/>
      </c>
      <c r="M397" s="17"/>
      <c r="N397" s="0" t="str">
        <f aca="false">IF(OR(C397="",C397="Call them"),"",SUBSTITUTE(SUBSTITUTE(SUBSTITUTE(SUBSTITUTE(SUBSTITUTE(SUBSTITUTE(SUBSTITUTE(SUBSTITUTE(SUBSTITUTE(INDEX(Templates!$C$2:$C$5,P397),"{contact}",IF(E397="","there",E397)),"{client}",B397),"{invoice}",A397),"{amount}",TEXT(G397,"#,##0.00")),"{currency}",H397),"{due_date}",TEXT(I397,"d mmm yyyy")),"{days_overdue}",MAX(0,L397)),"{sender}",Settings!$B$2),"{business}",Settings!$B$3))</f>
        <v/>
      </c>
      <c r="O397" s="0" t="str">
        <f aca="false">IF(OR(C397="",C397="Call them"),"",SUBSTITUTE(SUBSTITUTE(SUBSTITUTE(SUBSTITUTE(SUBSTITUTE(SUBSTITUTE(SUBSTITUTE(SUBSTITUTE(SUBSTITUTE(INDEX(Templates!$D$2:$D$5,P397),"{contact}",IF(E397="","there",E397)),"{client}",B397),"{invoice}",A397),"{amount}",TEXT(G397,"#,##0.00")),"{currency}",H397),"{due_date}",TEXT(I397,"d mmm yyyy")),"{days_overdue}",MAX(0,L397)),"{sender}",Settings!$B$2),"{business}",Settings!$B$3))</f>
        <v/>
      </c>
      <c r="P397" s="19" t="n">
        <f aca="false">IF(OR(A397="",J397&lt;&gt;"Unpaid",I397=""),0,IF(L397&gt;=Settings!$B$8,4,IF(L397&gt;=Settings!$B$7,3,IF(L397&gt;=0,2,IF(L397&gt;=-Settings!$B$6,1,0)))))</f>
        <v>0</v>
      </c>
    </row>
    <row r="398" customFormat="false" ht="15" hidden="false" customHeight="false" outlineLevel="0" collapsed="false">
      <c r="A398" s="17"/>
      <c r="B398" s="17"/>
      <c r="C398" s="13" t="str">
        <f aca="false">IF(P398=0,"",IF(P398&gt;IFERROR(MATCH(K398,Templates!$A$2:$A$5,0),0),INDEX(Templates!$A$2:$A$5,P398),IF(AND(P398=4,L398&gt;=Settings!$B$8+7),"Call them","")))</f>
        <v/>
      </c>
      <c r="D398" s="14" t="str">
        <f aca="false">IF(N398="","",HYPERLINK(IF(Settings!$B$4="Gmail","https://mail.google.com/mail/?"&amp;IF(Settings!$B$5="","","authuser="&amp;_xlfn.ENCODEURL(Settings!$B$5)&amp;"&amp;")&amp;"view=cm&amp;fs=1&amp;to="&amp;_xlfn.ENCODEURL(F398)&amp;"&amp;su="&amp;_xlfn.ENCODEURL(N398)&amp;"&amp;body="&amp;_xlfn.ENCODEURL(O398),"mailto:"&amp;F398&amp;"?subject="&amp;_xlfn.ENCODEURL(N398)&amp;"&amp;body="&amp;_xlfn.ENCODEURL(O398)),"Write email"))</f>
        <v/>
      </c>
      <c r="E398" s="17"/>
      <c r="F398" s="17"/>
      <c r="G398" s="20"/>
      <c r="H398" s="17"/>
      <c r="I398" s="21"/>
      <c r="J398" s="17"/>
      <c r="K398" s="17"/>
      <c r="L398" s="18" t="str">
        <f aca="true">IF(OR(I398="",J398&lt;&gt;"Unpaid"),"",TODAY()-I398)</f>
        <v/>
      </c>
      <c r="M398" s="17"/>
      <c r="N398" s="0" t="str">
        <f aca="false">IF(OR(C398="",C398="Call them"),"",SUBSTITUTE(SUBSTITUTE(SUBSTITUTE(SUBSTITUTE(SUBSTITUTE(SUBSTITUTE(SUBSTITUTE(SUBSTITUTE(SUBSTITUTE(INDEX(Templates!$C$2:$C$5,P398),"{contact}",IF(E398="","there",E398)),"{client}",B398),"{invoice}",A398),"{amount}",TEXT(G398,"#,##0.00")),"{currency}",H398),"{due_date}",TEXT(I398,"d mmm yyyy")),"{days_overdue}",MAX(0,L398)),"{sender}",Settings!$B$2),"{business}",Settings!$B$3))</f>
        <v/>
      </c>
      <c r="O398" s="0" t="str">
        <f aca="false">IF(OR(C398="",C398="Call them"),"",SUBSTITUTE(SUBSTITUTE(SUBSTITUTE(SUBSTITUTE(SUBSTITUTE(SUBSTITUTE(SUBSTITUTE(SUBSTITUTE(SUBSTITUTE(INDEX(Templates!$D$2:$D$5,P398),"{contact}",IF(E398="","there",E398)),"{client}",B398),"{invoice}",A398),"{amount}",TEXT(G398,"#,##0.00")),"{currency}",H398),"{due_date}",TEXT(I398,"d mmm yyyy")),"{days_overdue}",MAX(0,L398)),"{sender}",Settings!$B$2),"{business}",Settings!$B$3))</f>
        <v/>
      </c>
      <c r="P398" s="19" t="n">
        <f aca="false">IF(OR(A398="",J398&lt;&gt;"Unpaid",I398=""),0,IF(L398&gt;=Settings!$B$8,4,IF(L398&gt;=Settings!$B$7,3,IF(L398&gt;=0,2,IF(L398&gt;=-Settings!$B$6,1,0)))))</f>
        <v>0</v>
      </c>
    </row>
    <row r="399" customFormat="false" ht="15" hidden="false" customHeight="false" outlineLevel="0" collapsed="false">
      <c r="A399" s="17"/>
      <c r="B399" s="17"/>
      <c r="C399" s="13" t="str">
        <f aca="false">IF(P399=0,"",IF(P399&gt;IFERROR(MATCH(K399,Templates!$A$2:$A$5,0),0),INDEX(Templates!$A$2:$A$5,P399),IF(AND(P399=4,L399&gt;=Settings!$B$8+7),"Call them","")))</f>
        <v/>
      </c>
      <c r="D399" s="14" t="str">
        <f aca="false">IF(N399="","",HYPERLINK(IF(Settings!$B$4="Gmail","https://mail.google.com/mail/?"&amp;IF(Settings!$B$5="","","authuser="&amp;_xlfn.ENCODEURL(Settings!$B$5)&amp;"&amp;")&amp;"view=cm&amp;fs=1&amp;to="&amp;_xlfn.ENCODEURL(F399)&amp;"&amp;su="&amp;_xlfn.ENCODEURL(N399)&amp;"&amp;body="&amp;_xlfn.ENCODEURL(O399),"mailto:"&amp;F399&amp;"?subject="&amp;_xlfn.ENCODEURL(N399)&amp;"&amp;body="&amp;_xlfn.ENCODEURL(O399)),"Write email"))</f>
        <v/>
      </c>
      <c r="E399" s="17"/>
      <c r="F399" s="17"/>
      <c r="G399" s="20"/>
      <c r="H399" s="17"/>
      <c r="I399" s="21"/>
      <c r="J399" s="17"/>
      <c r="K399" s="17"/>
      <c r="L399" s="18" t="str">
        <f aca="true">IF(OR(I399="",J399&lt;&gt;"Unpaid"),"",TODAY()-I399)</f>
        <v/>
      </c>
      <c r="M399" s="17"/>
      <c r="N399" s="0" t="str">
        <f aca="false">IF(OR(C399="",C399="Call them"),"",SUBSTITUTE(SUBSTITUTE(SUBSTITUTE(SUBSTITUTE(SUBSTITUTE(SUBSTITUTE(SUBSTITUTE(SUBSTITUTE(SUBSTITUTE(INDEX(Templates!$C$2:$C$5,P399),"{contact}",IF(E399="","there",E399)),"{client}",B399),"{invoice}",A399),"{amount}",TEXT(G399,"#,##0.00")),"{currency}",H399),"{due_date}",TEXT(I399,"d mmm yyyy")),"{days_overdue}",MAX(0,L399)),"{sender}",Settings!$B$2),"{business}",Settings!$B$3))</f>
        <v/>
      </c>
      <c r="O399" s="0" t="str">
        <f aca="false">IF(OR(C399="",C399="Call them"),"",SUBSTITUTE(SUBSTITUTE(SUBSTITUTE(SUBSTITUTE(SUBSTITUTE(SUBSTITUTE(SUBSTITUTE(SUBSTITUTE(SUBSTITUTE(INDEX(Templates!$D$2:$D$5,P399),"{contact}",IF(E399="","there",E399)),"{client}",B399),"{invoice}",A399),"{amount}",TEXT(G399,"#,##0.00")),"{currency}",H399),"{due_date}",TEXT(I399,"d mmm yyyy")),"{days_overdue}",MAX(0,L399)),"{sender}",Settings!$B$2),"{business}",Settings!$B$3))</f>
        <v/>
      </c>
      <c r="P399" s="19" t="n">
        <f aca="false">IF(OR(A399="",J399&lt;&gt;"Unpaid",I399=""),0,IF(L399&gt;=Settings!$B$8,4,IF(L399&gt;=Settings!$B$7,3,IF(L399&gt;=0,2,IF(L399&gt;=-Settings!$B$6,1,0)))))</f>
        <v>0</v>
      </c>
    </row>
    <row r="400" customFormat="false" ht="15" hidden="false" customHeight="false" outlineLevel="0" collapsed="false">
      <c r="A400" s="17"/>
      <c r="B400" s="17"/>
      <c r="C400" s="13" t="str">
        <f aca="false">IF(P400=0,"",IF(P400&gt;IFERROR(MATCH(K400,Templates!$A$2:$A$5,0),0),INDEX(Templates!$A$2:$A$5,P400),IF(AND(P400=4,L400&gt;=Settings!$B$8+7),"Call them","")))</f>
        <v/>
      </c>
      <c r="D400" s="14" t="str">
        <f aca="false">IF(N400="","",HYPERLINK(IF(Settings!$B$4="Gmail","https://mail.google.com/mail/?"&amp;IF(Settings!$B$5="","","authuser="&amp;_xlfn.ENCODEURL(Settings!$B$5)&amp;"&amp;")&amp;"view=cm&amp;fs=1&amp;to="&amp;_xlfn.ENCODEURL(F400)&amp;"&amp;su="&amp;_xlfn.ENCODEURL(N400)&amp;"&amp;body="&amp;_xlfn.ENCODEURL(O400),"mailto:"&amp;F400&amp;"?subject="&amp;_xlfn.ENCODEURL(N400)&amp;"&amp;body="&amp;_xlfn.ENCODEURL(O400)),"Write email"))</f>
        <v/>
      </c>
      <c r="E400" s="17"/>
      <c r="F400" s="17"/>
      <c r="G400" s="20"/>
      <c r="H400" s="17"/>
      <c r="I400" s="21"/>
      <c r="J400" s="17"/>
      <c r="K400" s="17"/>
      <c r="L400" s="18" t="str">
        <f aca="true">IF(OR(I400="",J400&lt;&gt;"Unpaid"),"",TODAY()-I400)</f>
        <v/>
      </c>
      <c r="M400" s="17"/>
      <c r="N400" s="0" t="str">
        <f aca="false">IF(OR(C400="",C400="Call them"),"",SUBSTITUTE(SUBSTITUTE(SUBSTITUTE(SUBSTITUTE(SUBSTITUTE(SUBSTITUTE(SUBSTITUTE(SUBSTITUTE(SUBSTITUTE(INDEX(Templates!$C$2:$C$5,P400),"{contact}",IF(E400="","there",E400)),"{client}",B400),"{invoice}",A400),"{amount}",TEXT(G400,"#,##0.00")),"{currency}",H400),"{due_date}",TEXT(I400,"d mmm yyyy")),"{days_overdue}",MAX(0,L400)),"{sender}",Settings!$B$2),"{business}",Settings!$B$3))</f>
        <v/>
      </c>
      <c r="O400" s="0" t="str">
        <f aca="false">IF(OR(C400="",C400="Call them"),"",SUBSTITUTE(SUBSTITUTE(SUBSTITUTE(SUBSTITUTE(SUBSTITUTE(SUBSTITUTE(SUBSTITUTE(SUBSTITUTE(SUBSTITUTE(INDEX(Templates!$D$2:$D$5,P400),"{contact}",IF(E400="","there",E400)),"{client}",B400),"{invoice}",A400),"{amount}",TEXT(G400,"#,##0.00")),"{currency}",H400),"{due_date}",TEXT(I400,"d mmm yyyy")),"{days_overdue}",MAX(0,L400)),"{sender}",Settings!$B$2),"{business}",Settings!$B$3))</f>
        <v/>
      </c>
      <c r="P400" s="19" t="n">
        <f aca="false">IF(OR(A400="",J400&lt;&gt;"Unpaid",I400=""),0,IF(L400&gt;=Settings!$B$8,4,IF(L400&gt;=Settings!$B$7,3,IF(L400&gt;=0,2,IF(L400&gt;=-Settings!$B$6,1,0)))))</f>
        <v>0</v>
      </c>
    </row>
    <row r="401" customFormat="false" ht="15" hidden="false" customHeight="false" outlineLevel="0" collapsed="false">
      <c r="A401" s="17"/>
      <c r="B401" s="17"/>
      <c r="C401" s="13" t="str">
        <f aca="false">IF(P401=0,"",IF(P401&gt;IFERROR(MATCH(K401,Templates!$A$2:$A$5,0),0),INDEX(Templates!$A$2:$A$5,P401),IF(AND(P401=4,L401&gt;=Settings!$B$8+7),"Call them","")))</f>
        <v/>
      </c>
      <c r="D401" s="14" t="str">
        <f aca="false">IF(N401="","",HYPERLINK(IF(Settings!$B$4="Gmail","https://mail.google.com/mail/?"&amp;IF(Settings!$B$5="","","authuser="&amp;_xlfn.ENCODEURL(Settings!$B$5)&amp;"&amp;")&amp;"view=cm&amp;fs=1&amp;to="&amp;_xlfn.ENCODEURL(F401)&amp;"&amp;su="&amp;_xlfn.ENCODEURL(N401)&amp;"&amp;body="&amp;_xlfn.ENCODEURL(O401),"mailto:"&amp;F401&amp;"?subject="&amp;_xlfn.ENCODEURL(N401)&amp;"&amp;body="&amp;_xlfn.ENCODEURL(O401)),"Write email"))</f>
        <v/>
      </c>
      <c r="E401" s="17"/>
      <c r="F401" s="17"/>
      <c r="G401" s="20"/>
      <c r="H401" s="17"/>
      <c r="I401" s="21"/>
      <c r="J401" s="17"/>
      <c r="K401" s="17"/>
      <c r="L401" s="18" t="str">
        <f aca="true">IF(OR(I401="",J401&lt;&gt;"Unpaid"),"",TODAY()-I401)</f>
        <v/>
      </c>
      <c r="M401" s="17"/>
      <c r="N401" s="0" t="str">
        <f aca="false">IF(OR(C401="",C401="Call them"),"",SUBSTITUTE(SUBSTITUTE(SUBSTITUTE(SUBSTITUTE(SUBSTITUTE(SUBSTITUTE(SUBSTITUTE(SUBSTITUTE(SUBSTITUTE(INDEX(Templates!$C$2:$C$5,P401),"{contact}",IF(E401="","there",E401)),"{client}",B401),"{invoice}",A401),"{amount}",TEXT(G401,"#,##0.00")),"{currency}",H401),"{due_date}",TEXT(I401,"d mmm yyyy")),"{days_overdue}",MAX(0,L401)),"{sender}",Settings!$B$2),"{business}",Settings!$B$3))</f>
        <v/>
      </c>
      <c r="O401" s="0" t="str">
        <f aca="false">IF(OR(C401="",C401="Call them"),"",SUBSTITUTE(SUBSTITUTE(SUBSTITUTE(SUBSTITUTE(SUBSTITUTE(SUBSTITUTE(SUBSTITUTE(SUBSTITUTE(SUBSTITUTE(INDEX(Templates!$D$2:$D$5,P401),"{contact}",IF(E401="","there",E401)),"{client}",B401),"{invoice}",A401),"{amount}",TEXT(G401,"#,##0.00")),"{currency}",H401),"{due_date}",TEXT(I401,"d mmm yyyy")),"{days_overdue}",MAX(0,L401)),"{sender}",Settings!$B$2),"{business}",Settings!$B$3))</f>
        <v/>
      </c>
      <c r="P401" s="19" t="n">
        <f aca="false">IF(OR(A401="",J401&lt;&gt;"Unpaid",I401=""),0,IF(L401&gt;=Settings!$B$8,4,IF(L401&gt;=Settings!$B$7,3,IF(L401&gt;=0,2,IF(L401&gt;=-Settings!$B$6,1,0)))))</f>
        <v>0</v>
      </c>
    </row>
    <row r="402" customFormat="false" ht="15" hidden="false" customHeight="false" outlineLevel="0" collapsed="false">
      <c r="A402" s="17"/>
      <c r="B402" s="17"/>
      <c r="C402" s="13" t="str">
        <f aca="false">IF(P402=0,"",IF(P402&gt;IFERROR(MATCH(K402,Templates!$A$2:$A$5,0),0),INDEX(Templates!$A$2:$A$5,P402),IF(AND(P402=4,L402&gt;=Settings!$B$8+7),"Call them","")))</f>
        <v/>
      </c>
      <c r="D402" s="14" t="str">
        <f aca="false">IF(N402="","",HYPERLINK(IF(Settings!$B$4="Gmail","https://mail.google.com/mail/?"&amp;IF(Settings!$B$5="","","authuser="&amp;_xlfn.ENCODEURL(Settings!$B$5)&amp;"&amp;")&amp;"view=cm&amp;fs=1&amp;to="&amp;_xlfn.ENCODEURL(F402)&amp;"&amp;su="&amp;_xlfn.ENCODEURL(N402)&amp;"&amp;body="&amp;_xlfn.ENCODEURL(O402),"mailto:"&amp;F402&amp;"?subject="&amp;_xlfn.ENCODEURL(N402)&amp;"&amp;body="&amp;_xlfn.ENCODEURL(O402)),"Write email"))</f>
        <v/>
      </c>
      <c r="E402" s="17"/>
      <c r="F402" s="17"/>
      <c r="G402" s="20"/>
      <c r="H402" s="17"/>
      <c r="I402" s="21"/>
      <c r="J402" s="17"/>
      <c r="K402" s="17"/>
      <c r="L402" s="18" t="str">
        <f aca="true">IF(OR(I402="",J402&lt;&gt;"Unpaid"),"",TODAY()-I402)</f>
        <v/>
      </c>
      <c r="M402" s="17"/>
      <c r="N402" s="0" t="str">
        <f aca="false">IF(OR(C402="",C402="Call them"),"",SUBSTITUTE(SUBSTITUTE(SUBSTITUTE(SUBSTITUTE(SUBSTITUTE(SUBSTITUTE(SUBSTITUTE(SUBSTITUTE(SUBSTITUTE(INDEX(Templates!$C$2:$C$5,P402),"{contact}",IF(E402="","there",E402)),"{client}",B402),"{invoice}",A402),"{amount}",TEXT(G402,"#,##0.00")),"{currency}",H402),"{due_date}",TEXT(I402,"d mmm yyyy")),"{days_overdue}",MAX(0,L402)),"{sender}",Settings!$B$2),"{business}",Settings!$B$3))</f>
        <v/>
      </c>
      <c r="O402" s="0" t="str">
        <f aca="false">IF(OR(C402="",C402="Call them"),"",SUBSTITUTE(SUBSTITUTE(SUBSTITUTE(SUBSTITUTE(SUBSTITUTE(SUBSTITUTE(SUBSTITUTE(SUBSTITUTE(SUBSTITUTE(INDEX(Templates!$D$2:$D$5,P402),"{contact}",IF(E402="","there",E402)),"{client}",B402),"{invoice}",A402),"{amount}",TEXT(G402,"#,##0.00")),"{currency}",H402),"{due_date}",TEXT(I402,"d mmm yyyy")),"{days_overdue}",MAX(0,L402)),"{sender}",Settings!$B$2),"{business}",Settings!$B$3))</f>
        <v/>
      </c>
      <c r="P402" s="19" t="n">
        <f aca="false">IF(OR(A402="",J402&lt;&gt;"Unpaid",I402=""),0,IF(L402&gt;=Settings!$B$8,4,IF(L402&gt;=Settings!$B$7,3,IF(L402&gt;=0,2,IF(L402&gt;=-Settings!$B$6,1,0)))))</f>
        <v>0</v>
      </c>
    </row>
    <row r="403" customFormat="false" ht="15" hidden="false" customHeight="false" outlineLevel="0" collapsed="false">
      <c r="A403" s="17"/>
      <c r="B403" s="17"/>
      <c r="C403" s="13" t="str">
        <f aca="false">IF(P403=0,"",IF(P403&gt;IFERROR(MATCH(K403,Templates!$A$2:$A$5,0),0),INDEX(Templates!$A$2:$A$5,P403),IF(AND(P403=4,L403&gt;=Settings!$B$8+7),"Call them","")))</f>
        <v/>
      </c>
      <c r="D403" s="14" t="str">
        <f aca="false">IF(N403="","",HYPERLINK(IF(Settings!$B$4="Gmail","https://mail.google.com/mail/?"&amp;IF(Settings!$B$5="","","authuser="&amp;_xlfn.ENCODEURL(Settings!$B$5)&amp;"&amp;")&amp;"view=cm&amp;fs=1&amp;to="&amp;_xlfn.ENCODEURL(F403)&amp;"&amp;su="&amp;_xlfn.ENCODEURL(N403)&amp;"&amp;body="&amp;_xlfn.ENCODEURL(O403),"mailto:"&amp;F403&amp;"?subject="&amp;_xlfn.ENCODEURL(N403)&amp;"&amp;body="&amp;_xlfn.ENCODEURL(O403)),"Write email"))</f>
        <v/>
      </c>
      <c r="E403" s="17"/>
      <c r="F403" s="17"/>
      <c r="G403" s="20"/>
      <c r="H403" s="17"/>
      <c r="I403" s="21"/>
      <c r="J403" s="17"/>
      <c r="K403" s="17"/>
      <c r="L403" s="18" t="str">
        <f aca="true">IF(OR(I403="",J403&lt;&gt;"Unpaid"),"",TODAY()-I403)</f>
        <v/>
      </c>
      <c r="M403" s="17"/>
      <c r="N403" s="0" t="str">
        <f aca="false">IF(OR(C403="",C403="Call them"),"",SUBSTITUTE(SUBSTITUTE(SUBSTITUTE(SUBSTITUTE(SUBSTITUTE(SUBSTITUTE(SUBSTITUTE(SUBSTITUTE(SUBSTITUTE(INDEX(Templates!$C$2:$C$5,P403),"{contact}",IF(E403="","there",E403)),"{client}",B403),"{invoice}",A403),"{amount}",TEXT(G403,"#,##0.00")),"{currency}",H403),"{due_date}",TEXT(I403,"d mmm yyyy")),"{days_overdue}",MAX(0,L403)),"{sender}",Settings!$B$2),"{business}",Settings!$B$3))</f>
        <v/>
      </c>
      <c r="O403" s="0" t="str">
        <f aca="false">IF(OR(C403="",C403="Call them"),"",SUBSTITUTE(SUBSTITUTE(SUBSTITUTE(SUBSTITUTE(SUBSTITUTE(SUBSTITUTE(SUBSTITUTE(SUBSTITUTE(SUBSTITUTE(INDEX(Templates!$D$2:$D$5,P403),"{contact}",IF(E403="","there",E403)),"{client}",B403),"{invoice}",A403),"{amount}",TEXT(G403,"#,##0.00")),"{currency}",H403),"{due_date}",TEXT(I403,"d mmm yyyy")),"{days_overdue}",MAX(0,L403)),"{sender}",Settings!$B$2),"{business}",Settings!$B$3))</f>
        <v/>
      </c>
      <c r="P403" s="19" t="n">
        <f aca="false">IF(OR(A403="",J403&lt;&gt;"Unpaid",I403=""),0,IF(L403&gt;=Settings!$B$8,4,IF(L403&gt;=Settings!$B$7,3,IF(L403&gt;=0,2,IF(L403&gt;=-Settings!$B$6,1,0)))))</f>
        <v>0</v>
      </c>
    </row>
    <row r="404" customFormat="false" ht="15" hidden="false" customHeight="false" outlineLevel="0" collapsed="false">
      <c r="A404" s="17"/>
      <c r="B404" s="17"/>
      <c r="C404" s="13" t="str">
        <f aca="false">IF(P404=0,"",IF(P404&gt;IFERROR(MATCH(K404,Templates!$A$2:$A$5,0),0),INDEX(Templates!$A$2:$A$5,P404),IF(AND(P404=4,L404&gt;=Settings!$B$8+7),"Call them","")))</f>
        <v/>
      </c>
      <c r="D404" s="14" t="str">
        <f aca="false">IF(N404="","",HYPERLINK(IF(Settings!$B$4="Gmail","https://mail.google.com/mail/?"&amp;IF(Settings!$B$5="","","authuser="&amp;_xlfn.ENCODEURL(Settings!$B$5)&amp;"&amp;")&amp;"view=cm&amp;fs=1&amp;to="&amp;_xlfn.ENCODEURL(F404)&amp;"&amp;su="&amp;_xlfn.ENCODEURL(N404)&amp;"&amp;body="&amp;_xlfn.ENCODEURL(O404),"mailto:"&amp;F404&amp;"?subject="&amp;_xlfn.ENCODEURL(N404)&amp;"&amp;body="&amp;_xlfn.ENCODEURL(O404)),"Write email"))</f>
        <v/>
      </c>
      <c r="E404" s="17"/>
      <c r="F404" s="17"/>
      <c r="G404" s="20"/>
      <c r="H404" s="17"/>
      <c r="I404" s="21"/>
      <c r="J404" s="17"/>
      <c r="K404" s="17"/>
      <c r="L404" s="18" t="str">
        <f aca="true">IF(OR(I404="",J404&lt;&gt;"Unpaid"),"",TODAY()-I404)</f>
        <v/>
      </c>
      <c r="M404" s="17"/>
      <c r="N404" s="0" t="str">
        <f aca="false">IF(OR(C404="",C404="Call them"),"",SUBSTITUTE(SUBSTITUTE(SUBSTITUTE(SUBSTITUTE(SUBSTITUTE(SUBSTITUTE(SUBSTITUTE(SUBSTITUTE(SUBSTITUTE(INDEX(Templates!$C$2:$C$5,P404),"{contact}",IF(E404="","there",E404)),"{client}",B404),"{invoice}",A404),"{amount}",TEXT(G404,"#,##0.00")),"{currency}",H404),"{due_date}",TEXT(I404,"d mmm yyyy")),"{days_overdue}",MAX(0,L404)),"{sender}",Settings!$B$2),"{business}",Settings!$B$3))</f>
        <v/>
      </c>
      <c r="O404" s="0" t="str">
        <f aca="false">IF(OR(C404="",C404="Call them"),"",SUBSTITUTE(SUBSTITUTE(SUBSTITUTE(SUBSTITUTE(SUBSTITUTE(SUBSTITUTE(SUBSTITUTE(SUBSTITUTE(SUBSTITUTE(INDEX(Templates!$D$2:$D$5,P404),"{contact}",IF(E404="","there",E404)),"{client}",B404),"{invoice}",A404),"{amount}",TEXT(G404,"#,##0.00")),"{currency}",H404),"{due_date}",TEXT(I404,"d mmm yyyy")),"{days_overdue}",MAX(0,L404)),"{sender}",Settings!$B$2),"{business}",Settings!$B$3))</f>
        <v/>
      </c>
      <c r="P404" s="19" t="n">
        <f aca="false">IF(OR(A404="",J404&lt;&gt;"Unpaid",I404=""),0,IF(L404&gt;=Settings!$B$8,4,IF(L404&gt;=Settings!$B$7,3,IF(L404&gt;=0,2,IF(L404&gt;=-Settings!$B$6,1,0)))))</f>
        <v>0</v>
      </c>
    </row>
    <row r="405" customFormat="false" ht="15" hidden="false" customHeight="false" outlineLevel="0" collapsed="false">
      <c r="A405" s="17"/>
      <c r="B405" s="17"/>
      <c r="C405" s="13" t="str">
        <f aca="false">IF(P405=0,"",IF(P405&gt;IFERROR(MATCH(K405,Templates!$A$2:$A$5,0),0),INDEX(Templates!$A$2:$A$5,P405),IF(AND(P405=4,L405&gt;=Settings!$B$8+7),"Call them","")))</f>
        <v/>
      </c>
      <c r="D405" s="14" t="str">
        <f aca="false">IF(N405="","",HYPERLINK(IF(Settings!$B$4="Gmail","https://mail.google.com/mail/?"&amp;IF(Settings!$B$5="","","authuser="&amp;_xlfn.ENCODEURL(Settings!$B$5)&amp;"&amp;")&amp;"view=cm&amp;fs=1&amp;to="&amp;_xlfn.ENCODEURL(F405)&amp;"&amp;su="&amp;_xlfn.ENCODEURL(N405)&amp;"&amp;body="&amp;_xlfn.ENCODEURL(O405),"mailto:"&amp;F405&amp;"?subject="&amp;_xlfn.ENCODEURL(N405)&amp;"&amp;body="&amp;_xlfn.ENCODEURL(O405)),"Write email"))</f>
        <v/>
      </c>
      <c r="E405" s="17"/>
      <c r="F405" s="17"/>
      <c r="G405" s="20"/>
      <c r="H405" s="17"/>
      <c r="I405" s="21"/>
      <c r="J405" s="17"/>
      <c r="K405" s="17"/>
      <c r="L405" s="18" t="str">
        <f aca="true">IF(OR(I405="",J405&lt;&gt;"Unpaid"),"",TODAY()-I405)</f>
        <v/>
      </c>
      <c r="M405" s="17"/>
      <c r="N405" s="0" t="str">
        <f aca="false">IF(OR(C405="",C405="Call them"),"",SUBSTITUTE(SUBSTITUTE(SUBSTITUTE(SUBSTITUTE(SUBSTITUTE(SUBSTITUTE(SUBSTITUTE(SUBSTITUTE(SUBSTITUTE(INDEX(Templates!$C$2:$C$5,P405),"{contact}",IF(E405="","there",E405)),"{client}",B405),"{invoice}",A405),"{amount}",TEXT(G405,"#,##0.00")),"{currency}",H405),"{due_date}",TEXT(I405,"d mmm yyyy")),"{days_overdue}",MAX(0,L405)),"{sender}",Settings!$B$2),"{business}",Settings!$B$3))</f>
        <v/>
      </c>
      <c r="O405" s="0" t="str">
        <f aca="false">IF(OR(C405="",C405="Call them"),"",SUBSTITUTE(SUBSTITUTE(SUBSTITUTE(SUBSTITUTE(SUBSTITUTE(SUBSTITUTE(SUBSTITUTE(SUBSTITUTE(SUBSTITUTE(INDEX(Templates!$D$2:$D$5,P405),"{contact}",IF(E405="","there",E405)),"{client}",B405),"{invoice}",A405),"{amount}",TEXT(G405,"#,##0.00")),"{currency}",H405),"{due_date}",TEXT(I405,"d mmm yyyy")),"{days_overdue}",MAX(0,L405)),"{sender}",Settings!$B$2),"{business}",Settings!$B$3))</f>
        <v/>
      </c>
      <c r="P405" s="19" t="n">
        <f aca="false">IF(OR(A405="",J405&lt;&gt;"Unpaid",I405=""),0,IF(L405&gt;=Settings!$B$8,4,IF(L405&gt;=Settings!$B$7,3,IF(L405&gt;=0,2,IF(L405&gt;=-Settings!$B$6,1,0)))))</f>
        <v>0</v>
      </c>
    </row>
    <row r="406" customFormat="false" ht="15" hidden="false" customHeight="false" outlineLevel="0" collapsed="false">
      <c r="A406" s="17"/>
      <c r="B406" s="17"/>
      <c r="C406" s="13" t="str">
        <f aca="false">IF(P406=0,"",IF(P406&gt;IFERROR(MATCH(K406,Templates!$A$2:$A$5,0),0),INDEX(Templates!$A$2:$A$5,P406),IF(AND(P406=4,L406&gt;=Settings!$B$8+7),"Call them","")))</f>
        <v/>
      </c>
      <c r="D406" s="14" t="str">
        <f aca="false">IF(N406="","",HYPERLINK(IF(Settings!$B$4="Gmail","https://mail.google.com/mail/?"&amp;IF(Settings!$B$5="","","authuser="&amp;_xlfn.ENCODEURL(Settings!$B$5)&amp;"&amp;")&amp;"view=cm&amp;fs=1&amp;to="&amp;_xlfn.ENCODEURL(F406)&amp;"&amp;su="&amp;_xlfn.ENCODEURL(N406)&amp;"&amp;body="&amp;_xlfn.ENCODEURL(O406),"mailto:"&amp;F406&amp;"?subject="&amp;_xlfn.ENCODEURL(N406)&amp;"&amp;body="&amp;_xlfn.ENCODEURL(O406)),"Write email"))</f>
        <v/>
      </c>
      <c r="E406" s="17"/>
      <c r="F406" s="17"/>
      <c r="G406" s="20"/>
      <c r="H406" s="17"/>
      <c r="I406" s="21"/>
      <c r="J406" s="17"/>
      <c r="K406" s="17"/>
      <c r="L406" s="18" t="str">
        <f aca="true">IF(OR(I406="",J406&lt;&gt;"Unpaid"),"",TODAY()-I406)</f>
        <v/>
      </c>
      <c r="M406" s="17"/>
      <c r="N406" s="0" t="str">
        <f aca="false">IF(OR(C406="",C406="Call them"),"",SUBSTITUTE(SUBSTITUTE(SUBSTITUTE(SUBSTITUTE(SUBSTITUTE(SUBSTITUTE(SUBSTITUTE(SUBSTITUTE(SUBSTITUTE(INDEX(Templates!$C$2:$C$5,P406),"{contact}",IF(E406="","there",E406)),"{client}",B406),"{invoice}",A406),"{amount}",TEXT(G406,"#,##0.00")),"{currency}",H406),"{due_date}",TEXT(I406,"d mmm yyyy")),"{days_overdue}",MAX(0,L406)),"{sender}",Settings!$B$2),"{business}",Settings!$B$3))</f>
        <v/>
      </c>
      <c r="O406" s="0" t="str">
        <f aca="false">IF(OR(C406="",C406="Call them"),"",SUBSTITUTE(SUBSTITUTE(SUBSTITUTE(SUBSTITUTE(SUBSTITUTE(SUBSTITUTE(SUBSTITUTE(SUBSTITUTE(SUBSTITUTE(INDEX(Templates!$D$2:$D$5,P406),"{contact}",IF(E406="","there",E406)),"{client}",B406),"{invoice}",A406),"{amount}",TEXT(G406,"#,##0.00")),"{currency}",H406),"{due_date}",TEXT(I406,"d mmm yyyy")),"{days_overdue}",MAX(0,L406)),"{sender}",Settings!$B$2),"{business}",Settings!$B$3))</f>
        <v/>
      </c>
      <c r="P406" s="19" t="n">
        <f aca="false">IF(OR(A406="",J406&lt;&gt;"Unpaid",I406=""),0,IF(L406&gt;=Settings!$B$8,4,IF(L406&gt;=Settings!$B$7,3,IF(L406&gt;=0,2,IF(L406&gt;=-Settings!$B$6,1,0)))))</f>
        <v>0</v>
      </c>
    </row>
    <row r="407" customFormat="false" ht="15" hidden="false" customHeight="false" outlineLevel="0" collapsed="false">
      <c r="A407" s="17"/>
      <c r="B407" s="17"/>
      <c r="C407" s="13" t="str">
        <f aca="false">IF(P407=0,"",IF(P407&gt;IFERROR(MATCH(K407,Templates!$A$2:$A$5,0),0),INDEX(Templates!$A$2:$A$5,P407),IF(AND(P407=4,L407&gt;=Settings!$B$8+7),"Call them","")))</f>
        <v/>
      </c>
      <c r="D407" s="14" t="str">
        <f aca="false">IF(N407="","",HYPERLINK(IF(Settings!$B$4="Gmail","https://mail.google.com/mail/?"&amp;IF(Settings!$B$5="","","authuser="&amp;_xlfn.ENCODEURL(Settings!$B$5)&amp;"&amp;")&amp;"view=cm&amp;fs=1&amp;to="&amp;_xlfn.ENCODEURL(F407)&amp;"&amp;su="&amp;_xlfn.ENCODEURL(N407)&amp;"&amp;body="&amp;_xlfn.ENCODEURL(O407),"mailto:"&amp;F407&amp;"?subject="&amp;_xlfn.ENCODEURL(N407)&amp;"&amp;body="&amp;_xlfn.ENCODEURL(O407)),"Write email"))</f>
        <v/>
      </c>
      <c r="E407" s="17"/>
      <c r="F407" s="17"/>
      <c r="G407" s="20"/>
      <c r="H407" s="17"/>
      <c r="I407" s="21"/>
      <c r="J407" s="17"/>
      <c r="K407" s="17"/>
      <c r="L407" s="18" t="str">
        <f aca="true">IF(OR(I407="",J407&lt;&gt;"Unpaid"),"",TODAY()-I407)</f>
        <v/>
      </c>
      <c r="M407" s="17"/>
      <c r="N407" s="0" t="str">
        <f aca="false">IF(OR(C407="",C407="Call them"),"",SUBSTITUTE(SUBSTITUTE(SUBSTITUTE(SUBSTITUTE(SUBSTITUTE(SUBSTITUTE(SUBSTITUTE(SUBSTITUTE(SUBSTITUTE(INDEX(Templates!$C$2:$C$5,P407),"{contact}",IF(E407="","there",E407)),"{client}",B407),"{invoice}",A407),"{amount}",TEXT(G407,"#,##0.00")),"{currency}",H407),"{due_date}",TEXT(I407,"d mmm yyyy")),"{days_overdue}",MAX(0,L407)),"{sender}",Settings!$B$2),"{business}",Settings!$B$3))</f>
        <v/>
      </c>
      <c r="O407" s="0" t="str">
        <f aca="false">IF(OR(C407="",C407="Call them"),"",SUBSTITUTE(SUBSTITUTE(SUBSTITUTE(SUBSTITUTE(SUBSTITUTE(SUBSTITUTE(SUBSTITUTE(SUBSTITUTE(SUBSTITUTE(INDEX(Templates!$D$2:$D$5,P407),"{contact}",IF(E407="","there",E407)),"{client}",B407),"{invoice}",A407),"{amount}",TEXT(G407,"#,##0.00")),"{currency}",H407),"{due_date}",TEXT(I407,"d mmm yyyy")),"{days_overdue}",MAX(0,L407)),"{sender}",Settings!$B$2),"{business}",Settings!$B$3))</f>
        <v/>
      </c>
      <c r="P407" s="19" t="n">
        <f aca="false">IF(OR(A407="",J407&lt;&gt;"Unpaid",I407=""),0,IF(L407&gt;=Settings!$B$8,4,IF(L407&gt;=Settings!$B$7,3,IF(L407&gt;=0,2,IF(L407&gt;=-Settings!$B$6,1,0)))))</f>
        <v>0</v>
      </c>
    </row>
    <row r="408" customFormat="false" ht="15" hidden="false" customHeight="false" outlineLevel="0" collapsed="false">
      <c r="A408" s="17"/>
      <c r="B408" s="17"/>
      <c r="C408" s="13" t="str">
        <f aca="false">IF(P408=0,"",IF(P408&gt;IFERROR(MATCH(K408,Templates!$A$2:$A$5,0),0),INDEX(Templates!$A$2:$A$5,P408),IF(AND(P408=4,L408&gt;=Settings!$B$8+7),"Call them","")))</f>
        <v/>
      </c>
      <c r="D408" s="14" t="str">
        <f aca="false">IF(N408="","",HYPERLINK(IF(Settings!$B$4="Gmail","https://mail.google.com/mail/?"&amp;IF(Settings!$B$5="","","authuser="&amp;_xlfn.ENCODEURL(Settings!$B$5)&amp;"&amp;")&amp;"view=cm&amp;fs=1&amp;to="&amp;_xlfn.ENCODEURL(F408)&amp;"&amp;su="&amp;_xlfn.ENCODEURL(N408)&amp;"&amp;body="&amp;_xlfn.ENCODEURL(O408),"mailto:"&amp;F408&amp;"?subject="&amp;_xlfn.ENCODEURL(N408)&amp;"&amp;body="&amp;_xlfn.ENCODEURL(O408)),"Write email"))</f>
        <v/>
      </c>
      <c r="E408" s="17"/>
      <c r="F408" s="17"/>
      <c r="G408" s="20"/>
      <c r="H408" s="17"/>
      <c r="I408" s="21"/>
      <c r="J408" s="17"/>
      <c r="K408" s="17"/>
      <c r="L408" s="18" t="str">
        <f aca="true">IF(OR(I408="",J408&lt;&gt;"Unpaid"),"",TODAY()-I408)</f>
        <v/>
      </c>
      <c r="M408" s="17"/>
      <c r="N408" s="0" t="str">
        <f aca="false">IF(OR(C408="",C408="Call them"),"",SUBSTITUTE(SUBSTITUTE(SUBSTITUTE(SUBSTITUTE(SUBSTITUTE(SUBSTITUTE(SUBSTITUTE(SUBSTITUTE(SUBSTITUTE(INDEX(Templates!$C$2:$C$5,P408),"{contact}",IF(E408="","there",E408)),"{client}",B408),"{invoice}",A408),"{amount}",TEXT(G408,"#,##0.00")),"{currency}",H408),"{due_date}",TEXT(I408,"d mmm yyyy")),"{days_overdue}",MAX(0,L408)),"{sender}",Settings!$B$2),"{business}",Settings!$B$3))</f>
        <v/>
      </c>
      <c r="O408" s="0" t="str">
        <f aca="false">IF(OR(C408="",C408="Call them"),"",SUBSTITUTE(SUBSTITUTE(SUBSTITUTE(SUBSTITUTE(SUBSTITUTE(SUBSTITUTE(SUBSTITUTE(SUBSTITUTE(SUBSTITUTE(INDEX(Templates!$D$2:$D$5,P408),"{contact}",IF(E408="","there",E408)),"{client}",B408),"{invoice}",A408),"{amount}",TEXT(G408,"#,##0.00")),"{currency}",H408),"{due_date}",TEXT(I408,"d mmm yyyy")),"{days_overdue}",MAX(0,L408)),"{sender}",Settings!$B$2),"{business}",Settings!$B$3))</f>
        <v/>
      </c>
      <c r="P408" s="19" t="n">
        <f aca="false">IF(OR(A408="",J408&lt;&gt;"Unpaid",I408=""),0,IF(L408&gt;=Settings!$B$8,4,IF(L408&gt;=Settings!$B$7,3,IF(L408&gt;=0,2,IF(L408&gt;=-Settings!$B$6,1,0)))))</f>
        <v>0</v>
      </c>
    </row>
    <row r="409" customFormat="false" ht="15" hidden="false" customHeight="false" outlineLevel="0" collapsed="false">
      <c r="A409" s="17"/>
      <c r="B409" s="17"/>
      <c r="C409" s="13" t="str">
        <f aca="false">IF(P409=0,"",IF(P409&gt;IFERROR(MATCH(K409,Templates!$A$2:$A$5,0),0),INDEX(Templates!$A$2:$A$5,P409),IF(AND(P409=4,L409&gt;=Settings!$B$8+7),"Call them","")))</f>
        <v/>
      </c>
      <c r="D409" s="14" t="str">
        <f aca="false">IF(N409="","",HYPERLINK(IF(Settings!$B$4="Gmail","https://mail.google.com/mail/?"&amp;IF(Settings!$B$5="","","authuser="&amp;_xlfn.ENCODEURL(Settings!$B$5)&amp;"&amp;")&amp;"view=cm&amp;fs=1&amp;to="&amp;_xlfn.ENCODEURL(F409)&amp;"&amp;su="&amp;_xlfn.ENCODEURL(N409)&amp;"&amp;body="&amp;_xlfn.ENCODEURL(O409),"mailto:"&amp;F409&amp;"?subject="&amp;_xlfn.ENCODEURL(N409)&amp;"&amp;body="&amp;_xlfn.ENCODEURL(O409)),"Write email"))</f>
        <v/>
      </c>
      <c r="E409" s="17"/>
      <c r="F409" s="17"/>
      <c r="G409" s="20"/>
      <c r="H409" s="17"/>
      <c r="I409" s="21"/>
      <c r="J409" s="17"/>
      <c r="K409" s="17"/>
      <c r="L409" s="18" t="str">
        <f aca="true">IF(OR(I409="",J409&lt;&gt;"Unpaid"),"",TODAY()-I409)</f>
        <v/>
      </c>
      <c r="M409" s="17"/>
      <c r="N409" s="0" t="str">
        <f aca="false">IF(OR(C409="",C409="Call them"),"",SUBSTITUTE(SUBSTITUTE(SUBSTITUTE(SUBSTITUTE(SUBSTITUTE(SUBSTITUTE(SUBSTITUTE(SUBSTITUTE(SUBSTITUTE(INDEX(Templates!$C$2:$C$5,P409),"{contact}",IF(E409="","there",E409)),"{client}",B409),"{invoice}",A409),"{amount}",TEXT(G409,"#,##0.00")),"{currency}",H409),"{due_date}",TEXT(I409,"d mmm yyyy")),"{days_overdue}",MAX(0,L409)),"{sender}",Settings!$B$2),"{business}",Settings!$B$3))</f>
        <v/>
      </c>
      <c r="O409" s="0" t="str">
        <f aca="false">IF(OR(C409="",C409="Call them"),"",SUBSTITUTE(SUBSTITUTE(SUBSTITUTE(SUBSTITUTE(SUBSTITUTE(SUBSTITUTE(SUBSTITUTE(SUBSTITUTE(SUBSTITUTE(INDEX(Templates!$D$2:$D$5,P409),"{contact}",IF(E409="","there",E409)),"{client}",B409),"{invoice}",A409),"{amount}",TEXT(G409,"#,##0.00")),"{currency}",H409),"{due_date}",TEXT(I409,"d mmm yyyy")),"{days_overdue}",MAX(0,L409)),"{sender}",Settings!$B$2),"{business}",Settings!$B$3))</f>
        <v/>
      </c>
      <c r="P409" s="19" t="n">
        <f aca="false">IF(OR(A409="",J409&lt;&gt;"Unpaid",I409=""),0,IF(L409&gt;=Settings!$B$8,4,IF(L409&gt;=Settings!$B$7,3,IF(L409&gt;=0,2,IF(L409&gt;=-Settings!$B$6,1,0)))))</f>
        <v>0</v>
      </c>
    </row>
    <row r="410" customFormat="false" ht="15" hidden="false" customHeight="false" outlineLevel="0" collapsed="false">
      <c r="A410" s="17"/>
      <c r="B410" s="17"/>
      <c r="C410" s="13" t="str">
        <f aca="false">IF(P410=0,"",IF(P410&gt;IFERROR(MATCH(K410,Templates!$A$2:$A$5,0),0),INDEX(Templates!$A$2:$A$5,P410),IF(AND(P410=4,L410&gt;=Settings!$B$8+7),"Call them","")))</f>
        <v/>
      </c>
      <c r="D410" s="14" t="str">
        <f aca="false">IF(N410="","",HYPERLINK(IF(Settings!$B$4="Gmail","https://mail.google.com/mail/?"&amp;IF(Settings!$B$5="","","authuser="&amp;_xlfn.ENCODEURL(Settings!$B$5)&amp;"&amp;")&amp;"view=cm&amp;fs=1&amp;to="&amp;_xlfn.ENCODEURL(F410)&amp;"&amp;su="&amp;_xlfn.ENCODEURL(N410)&amp;"&amp;body="&amp;_xlfn.ENCODEURL(O410),"mailto:"&amp;F410&amp;"?subject="&amp;_xlfn.ENCODEURL(N410)&amp;"&amp;body="&amp;_xlfn.ENCODEURL(O410)),"Write email"))</f>
        <v/>
      </c>
      <c r="E410" s="17"/>
      <c r="F410" s="17"/>
      <c r="G410" s="20"/>
      <c r="H410" s="17"/>
      <c r="I410" s="21"/>
      <c r="J410" s="17"/>
      <c r="K410" s="17"/>
      <c r="L410" s="18" t="str">
        <f aca="true">IF(OR(I410="",J410&lt;&gt;"Unpaid"),"",TODAY()-I410)</f>
        <v/>
      </c>
      <c r="M410" s="17"/>
      <c r="N410" s="0" t="str">
        <f aca="false">IF(OR(C410="",C410="Call them"),"",SUBSTITUTE(SUBSTITUTE(SUBSTITUTE(SUBSTITUTE(SUBSTITUTE(SUBSTITUTE(SUBSTITUTE(SUBSTITUTE(SUBSTITUTE(INDEX(Templates!$C$2:$C$5,P410),"{contact}",IF(E410="","there",E410)),"{client}",B410),"{invoice}",A410),"{amount}",TEXT(G410,"#,##0.00")),"{currency}",H410),"{due_date}",TEXT(I410,"d mmm yyyy")),"{days_overdue}",MAX(0,L410)),"{sender}",Settings!$B$2),"{business}",Settings!$B$3))</f>
        <v/>
      </c>
      <c r="O410" s="0" t="str">
        <f aca="false">IF(OR(C410="",C410="Call them"),"",SUBSTITUTE(SUBSTITUTE(SUBSTITUTE(SUBSTITUTE(SUBSTITUTE(SUBSTITUTE(SUBSTITUTE(SUBSTITUTE(SUBSTITUTE(INDEX(Templates!$D$2:$D$5,P410),"{contact}",IF(E410="","there",E410)),"{client}",B410),"{invoice}",A410),"{amount}",TEXT(G410,"#,##0.00")),"{currency}",H410),"{due_date}",TEXT(I410,"d mmm yyyy")),"{days_overdue}",MAX(0,L410)),"{sender}",Settings!$B$2),"{business}",Settings!$B$3))</f>
        <v/>
      </c>
      <c r="P410" s="19" t="n">
        <f aca="false">IF(OR(A410="",J410&lt;&gt;"Unpaid",I410=""),0,IF(L410&gt;=Settings!$B$8,4,IF(L410&gt;=Settings!$B$7,3,IF(L410&gt;=0,2,IF(L410&gt;=-Settings!$B$6,1,0)))))</f>
        <v>0</v>
      </c>
    </row>
    <row r="411" customFormat="false" ht="15" hidden="false" customHeight="false" outlineLevel="0" collapsed="false">
      <c r="A411" s="17"/>
      <c r="B411" s="17"/>
      <c r="C411" s="13" t="str">
        <f aca="false">IF(P411=0,"",IF(P411&gt;IFERROR(MATCH(K411,Templates!$A$2:$A$5,0),0),INDEX(Templates!$A$2:$A$5,P411),IF(AND(P411=4,L411&gt;=Settings!$B$8+7),"Call them","")))</f>
        <v/>
      </c>
      <c r="D411" s="14" t="str">
        <f aca="false">IF(N411="","",HYPERLINK(IF(Settings!$B$4="Gmail","https://mail.google.com/mail/?"&amp;IF(Settings!$B$5="","","authuser="&amp;_xlfn.ENCODEURL(Settings!$B$5)&amp;"&amp;")&amp;"view=cm&amp;fs=1&amp;to="&amp;_xlfn.ENCODEURL(F411)&amp;"&amp;su="&amp;_xlfn.ENCODEURL(N411)&amp;"&amp;body="&amp;_xlfn.ENCODEURL(O411),"mailto:"&amp;F411&amp;"?subject="&amp;_xlfn.ENCODEURL(N411)&amp;"&amp;body="&amp;_xlfn.ENCODEURL(O411)),"Write email"))</f>
        <v/>
      </c>
      <c r="E411" s="17"/>
      <c r="F411" s="17"/>
      <c r="G411" s="20"/>
      <c r="H411" s="17"/>
      <c r="I411" s="21"/>
      <c r="J411" s="17"/>
      <c r="K411" s="17"/>
      <c r="L411" s="18" t="str">
        <f aca="true">IF(OR(I411="",J411&lt;&gt;"Unpaid"),"",TODAY()-I411)</f>
        <v/>
      </c>
      <c r="M411" s="17"/>
      <c r="N411" s="0" t="str">
        <f aca="false">IF(OR(C411="",C411="Call them"),"",SUBSTITUTE(SUBSTITUTE(SUBSTITUTE(SUBSTITUTE(SUBSTITUTE(SUBSTITUTE(SUBSTITUTE(SUBSTITUTE(SUBSTITUTE(INDEX(Templates!$C$2:$C$5,P411),"{contact}",IF(E411="","there",E411)),"{client}",B411),"{invoice}",A411),"{amount}",TEXT(G411,"#,##0.00")),"{currency}",H411),"{due_date}",TEXT(I411,"d mmm yyyy")),"{days_overdue}",MAX(0,L411)),"{sender}",Settings!$B$2),"{business}",Settings!$B$3))</f>
        <v/>
      </c>
      <c r="O411" s="0" t="str">
        <f aca="false">IF(OR(C411="",C411="Call them"),"",SUBSTITUTE(SUBSTITUTE(SUBSTITUTE(SUBSTITUTE(SUBSTITUTE(SUBSTITUTE(SUBSTITUTE(SUBSTITUTE(SUBSTITUTE(INDEX(Templates!$D$2:$D$5,P411),"{contact}",IF(E411="","there",E411)),"{client}",B411),"{invoice}",A411),"{amount}",TEXT(G411,"#,##0.00")),"{currency}",H411),"{due_date}",TEXT(I411,"d mmm yyyy")),"{days_overdue}",MAX(0,L411)),"{sender}",Settings!$B$2),"{business}",Settings!$B$3))</f>
        <v/>
      </c>
      <c r="P411" s="19" t="n">
        <f aca="false">IF(OR(A411="",J411&lt;&gt;"Unpaid",I411=""),0,IF(L411&gt;=Settings!$B$8,4,IF(L411&gt;=Settings!$B$7,3,IF(L411&gt;=0,2,IF(L411&gt;=-Settings!$B$6,1,0)))))</f>
        <v>0</v>
      </c>
    </row>
    <row r="412" customFormat="false" ht="15" hidden="false" customHeight="false" outlineLevel="0" collapsed="false">
      <c r="A412" s="17"/>
      <c r="B412" s="17"/>
      <c r="C412" s="13" t="str">
        <f aca="false">IF(P412=0,"",IF(P412&gt;IFERROR(MATCH(K412,Templates!$A$2:$A$5,0),0),INDEX(Templates!$A$2:$A$5,P412),IF(AND(P412=4,L412&gt;=Settings!$B$8+7),"Call them","")))</f>
        <v/>
      </c>
      <c r="D412" s="14" t="str">
        <f aca="false">IF(N412="","",HYPERLINK(IF(Settings!$B$4="Gmail","https://mail.google.com/mail/?"&amp;IF(Settings!$B$5="","","authuser="&amp;_xlfn.ENCODEURL(Settings!$B$5)&amp;"&amp;")&amp;"view=cm&amp;fs=1&amp;to="&amp;_xlfn.ENCODEURL(F412)&amp;"&amp;su="&amp;_xlfn.ENCODEURL(N412)&amp;"&amp;body="&amp;_xlfn.ENCODEURL(O412),"mailto:"&amp;F412&amp;"?subject="&amp;_xlfn.ENCODEURL(N412)&amp;"&amp;body="&amp;_xlfn.ENCODEURL(O412)),"Write email"))</f>
        <v/>
      </c>
      <c r="E412" s="17"/>
      <c r="F412" s="17"/>
      <c r="G412" s="20"/>
      <c r="H412" s="17"/>
      <c r="I412" s="21"/>
      <c r="J412" s="17"/>
      <c r="K412" s="17"/>
      <c r="L412" s="18" t="str">
        <f aca="true">IF(OR(I412="",J412&lt;&gt;"Unpaid"),"",TODAY()-I412)</f>
        <v/>
      </c>
      <c r="M412" s="17"/>
      <c r="N412" s="0" t="str">
        <f aca="false">IF(OR(C412="",C412="Call them"),"",SUBSTITUTE(SUBSTITUTE(SUBSTITUTE(SUBSTITUTE(SUBSTITUTE(SUBSTITUTE(SUBSTITUTE(SUBSTITUTE(SUBSTITUTE(INDEX(Templates!$C$2:$C$5,P412),"{contact}",IF(E412="","there",E412)),"{client}",B412),"{invoice}",A412),"{amount}",TEXT(G412,"#,##0.00")),"{currency}",H412),"{due_date}",TEXT(I412,"d mmm yyyy")),"{days_overdue}",MAX(0,L412)),"{sender}",Settings!$B$2),"{business}",Settings!$B$3))</f>
        <v/>
      </c>
      <c r="O412" s="0" t="str">
        <f aca="false">IF(OR(C412="",C412="Call them"),"",SUBSTITUTE(SUBSTITUTE(SUBSTITUTE(SUBSTITUTE(SUBSTITUTE(SUBSTITUTE(SUBSTITUTE(SUBSTITUTE(SUBSTITUTE(INDEX(Templates!$D$2:$D$5,P412),"{contact}",IF(E412="","there",E412)),"{client}",B412),"{invoice}",A412),"{amount}",TEXT(G412,"#,##0.00")),"{currency}",H412),"{due_date}",TEXT(I412,"d mmm yyyy")),"{days_overdue}",MAX(0,L412)),"{sender}",Settings!$B$2),"{business}",Settings!$B$3))</f>
        <v/>
      </c>
      <c r="P412" s="19" t="n">
        <f aca="false">IF(OR(A412="",J412&lt;&gt;"Unpaid",I412=""),0,IF(L412&gt;=Settings!$B$8,4,IF(L412&gt;=Settings!$B$7,3,IF(L412&gt;=0,2,IF(L412&gt;=-Settings!$B$6,1,0)))))</f>
        <v>0</v>
      </c>
    </row>
    <row r="413" customFormat="false" ht="15" hidden="false" customHeight="false" outlineLevel="0" collapsed="false">
      <c r="A413" s="17"/>
      <c r="B413" s="17"/>
      <c r="C413" s="13" t="str">
        <f aca="false">IF(P413=0,"",IF(P413&gt;IFERROR(MATCH(K413,Templates!$A$2:$A$5,0),0),INDEX(Templates!$A$2:$A$5,P413),IF(AND(P413=4,L413&gt;=Settings!$B$8+7),"Call them","")))</f>
        <v/>
      </c>
      <c r="D413" s="14" t="str">
        <f aca="false">IF(N413="","",HYPERLINK(IF(Settings!$B$4="Gmail","https://mail.google.com/mail/?"&amp;IF(Settings!$B$5="","","authuser="&amp;_xlfn.ENCODEURL(Settings!$B$5)&amp;"&amp;")&amp;"view=cm&amp;fs=1&amp;to="&amp;_xlfn.ENCODEURL(F413)&amp;"&amp;su="&amp;_xlfn.ENCODEURL(N413)&amp;"&amp;body="&amp;_xlfn.ENCODEURL(O413),"mailto:"&amp;F413&amp;"?subject="&amp;_xlfn.ENCODEURL(N413)&amp;"&amp;body="&amp;_xlfn.ENCODEURL(O413)),"Write email"))</f>
        <v/>
      </c>
      <c r="E413" s="17"/>
      <c r="F413" s="17"/>
      <c r="G413" s="20"/>
      <c r="H413" s="17"/>
      <c r="I413" s="21"/>
      <c r="J413" s="17"/>
      <c r="K413" s="17"/>
      <c r="L413" s="18" t="str">
        <f aca="true">IF(OR(I413="",J413&lt;&gt;"Unpaid"),"",TODAY()-I413)</f>
        <v/>
      </c>
      <c r="M413" s="17"/>
      <c r="N413" s="0" t="str">
        <f aca="false">IF(OR(C413="",C413="Call them"),"",SUBSTITUTE(SUBSTITUTE(SUBSTITUTE(SUBSTITUTE(SUBSTITUTE(SUBSTITUTE(SUBSTITUTE(SUBSTITUTE(SUBSTITUTE(INDEX(Templates!$C$2:$C$5,P413),"{contact}",IF(E413="","there",E413)),"{client}",B413),"{invoice}",A413),"{amount}",TEXT(G413,"#,##0.00")),"{currency}",H413),"{due_date}",TEXT(I413,"d mmm yyyy")),"{days_overdue}",MAX(0,L413)),"{sender}",Settings!$B$2),"{business}",Settings!$B$3))</f>
        <v/>
      </c>
      <c r="O413" s="0" t="str">
        <f aca="false">IF(OR(C413="",C413="Call them"),"",SUBSTITUTE(SUBSTITUTE(SUBSTITUTE(SUBSTITUTE(SUBSTITUTE(SUBSTITUTE(SUBSTITUTE(SUBSTITUTE(SUBSTITUTE(INDEX(Templates!$D$2:$D$5,P413),"{contact}",IF(E413="","there",E413)),"{client}",B413),"{invoice}",A413),"{amount}",TEXT(G413,"#,##0.00")),"{currency}",H413),"{due_date}",TEXT(I413,"d mmm yyyy")),"{days_overdue}",MAX(0,L413)),"{sender}",Settings!$B$2),"{business}",Settings!$B$3))</f>
        <v/>
      </c>
      <c r="P413" s="19" t="n">
        <f aca="false">IF(OR(A413="",J413&lt;&gt;"Unpaid",I413=""),0,IF(L413&gt;=Settings!$B$8,4,IF(L413&gt;=Settings!$B$7,3,IF(L413&gt;=0,2,IF(L413&gt;=-Settings!$B$6,1,0)))))</f>
        <v>0</v>
      </c>
    </row>
    <row r="414" customFormat="false" ht="15" hidden="false" customHeight="false" outlineLevel="0" collapsed="false">
      <c r="A414" s="17"/>
      <c r="B414" s="17"/>
      <c r="C414" s="13" t="str">
        <f aca="false">IF(P414=0,"",IF(P414&gt;IFERROR(MATCH(K414,Templates!$A$2:$A$5,0),0),INDEX(Templates!$A$2:$A$5,P414),IF(AND(P414=4,L414&gt;=Settings!$B$8+7),"Call them","")))</f>
        <v/>
      </c>
      <c r="D414" s="14" t="str">
        <f aca="false">IF(N414="","",HYPERLINK(IF(Settings!$B$4="Gmail","https://mail.google.com/mail/?"&amp;IF(Settings!$B$5="","","authuser="&amp;_xlfn.ENCODEURL(Settings!$B$5)&amp;"&amp;")&amp;"view=cm&amp;fs=1&amp;to="&amp;_xlfn.ENCODEURL(F414)&amp;"&amp;su="&amp;_xlfn.ENCODEURL(N414)&amp;"&amp;body="&amp;_xlfn.ENCODEURL(O414),"mailto:"&amp;F414&amp;"?subject="&amp;_xlfn.ENCODEURL(N414)&amp;"&amp;body="&amp;_xlfn.ENCODEURL(O414)),"Write email"))</f>
        <v/>
      </c>
      <c r="E414" s="17"/>
      <c r="F414" s="17"/>
      <c r="G414" s="20"/>
      <c r="H414" s="17"/>
      <c r="I414" s="21"/>
      <c r="J414" s="17"/>
      <c r="K414" s="17"/>
      <c r="L414" s="18" t="str">
        <f aca="true">IF(OR(I414="",J414&lt;&gt;"Unpaid"),"",TODAY()-I414)</f>
        <v/>
      </c>
      <c r="M414" s="17"/>
      <c r="N414" s="0" t="str">
        <f aca="false">IF(OR(C414="",C414="Call them"),"",SUBSTITUTE(SUBSTITUTE(SUBSTITUTE(SUBSTITUTE(SUBSTITUTE(SUBSTITUTE(SUBSTITUTE(SUBSTITUTE(SUBSTITUTE(INDEX(Templates!$C$2:$C$5,P414),"{contact}",IF(E414="","there",E414)),"{client}",B414),"{invoice}",A414),"{amount}",TEXT(G414,"#,##0.00")),"{currency}",H414),"{due_date}",TEXT(I414,"d mmm yyyy")),"{days_overdue}",MAX(0,L414)),"{sender}",Settings!$B$2),"{business}",Settings!$B$3))</f>
        <v/>
      </c>
      <c r="O414" s="0" t="str">
        <f aca="false">IF(OR(C414="",C414="Call them"),"",SUBSTITUTE(SUBSTITUTE(SUBSTITUTE(SUBSTITUTE(SUBSTITUTE(SUBSTITUTE(SUBSTITUTE(SUBSTITUTE(SUBSTITUTE(INDEX(Templates!$D$2:$D$5,P414),"{contact}",IF(E414="","there",E414)),"{client}",B414),"{invoice}",A414),"{amount}",TEXT(G414,"#,##0.00")),"{currency}",H414),"{due_date}",TEXT(I414,"d mmm yyyy")),"{days_overdue}",MAX(0,L414)),"{sender}",Settings!$B$2),"{business}",Settings!$B$3))</f>
        <v/>
      </c>
      <c r="P414" s="19" t="n">
        <f aca="false">IF(OR(A414="",J414&lt;&gt;"Unpaid",I414=""),0,IF(L414&gt;=Settings!$B$8,4,IF(L414&gt;=Settings!$B$7,3,IF(L414&gt;=0,2,IF(L414&gt;=-Settings!$B$6,1,0)))))</f>
        <v>0</v>
      </c>
    </row>
    <row r="415" customFormat="false" ht="15" hidden="false" customHeight="false" outlineLevel="0" collapsed="false">
      <c r="A415" s="17"/>
      <c r="B415" s="17"/>
      <c r="C415" s="13" t="str">
        <f aca="false">IF(P415=0,"",IF(P415&gt;IFERROR(MATCH(K415,Templates!$A$2:$A$5,0),0),INDEX(Templates!$A$2:$A$5,P415),IF(AND(P415=4,L415&gt;=Settings!$B$8+7),"Call them","")))</f>
        <v/>
      </c>
      <c r="D415" s="14" t="str">
        <f aca="false">IF(N415="","",HYPERLINK(IF(Settings!$B$4="Gmail","https://mail.google.com/mail/?"&amp;IF(Settings!$B$5="","","authuser="&amp;_xlfn.ENCODEURL(Settings!$B$5)&amp;"&amp;")&amp;"view=cm&amp;fs=1&amp;to="&amp;_xlfn.ENCODEURL(F415)&amp;"&amp;su="&amp;_xlfn.ENCODEURL(N415)&amp;"&amp;body="&amp;_xlfn.ENCODEURL(O415),"mailto:"&amp;F415&amp;"?subject="&amp;_xlfn.ENCODEURL(N415)&amp;"&amp;body="&amp;_xlfn.ENCODEURL(O415)),"Write email"))</f>
        <v/>
      </c>
      <c r="E415" s="17"/>
      <c r="F415" s="17"/>
      <c r="G415" s="20"/>
      <c r="H415" s="17"/>
      <c r="I415" s="21"/>
      <c r="J415" s="17"/>
      <c r="K415" s="17"/>
      <c r="L415" s="18" t="str">
        <f aca="true">IF(OR(I415="",J415&lt;&gt;"Unpaid"),"",TODAY()-I415)</f>
        <v/>
      </c>
      <c r="M415" s="17"/>
      <c r="N415" s="0" t="str">
        <f aca="false">IF(OR(C415="",C415="Call them"),"",SUBSTITUTE(SUBSTITUTE(SUBSTITUTE(SUBSTITUTE(SUBSTITUTE(SUBSTITUTE(SUBSTITUTE(SUBSTITUTE(SUBSTITUTE(INDEX(Templates!$C$2:$C$5,P415),"{contact}",IF(E415="","there",E415)),"{client}",B415),"{invoice}",A415),"{amount}",TEXT(G415,"#,##0.00")),"{currency}",H415),"{due_date}",TEXT(I415,"d mmm yyyy")),"{days_overdue}",MAX(0,L415)),"{sender}",Settings!$B$2),"{business}",Settings!$B$3))</f>
        <v/>
      </c>
      <c r="O415" s="0" t="str">
        <f aca="false">IF(OR(C415="",C415="Call them"),"",SUBSTITUTE(SUBSTITUTE(SUBSTITUTE(SUBSTITUTE(SUBSTITUTE(SUBSTITUTE(SUBSTITUTE(SUBSTITUTE(SUBSTITUTE(INDEX(Templates!$D$2:$D$5,P415),"{contact}",IF(E415="","there",E415)),"{client}",B415),"{invoice}",A415),"{amount}",TEXT(G415,"#,##0.00")),"{currency}",H415),"{due_date}",TEXT(I415,"d mmm yyyy")),"{days_overdue}",MAX(0,L415)),"{sender}",Settings!$B$2),"{business}",Settings!$B$3))</f>
        <v/>
      </c>
      <c r="P415" s="19" t="n">
        <f aca="false">IF(OR(A415="",J415&lt;&gt;"Unpaid",I415=""),0,IF(L415&gt;=Settings!$B$8,4,IF(L415&gt;=Settings!$B$7,3,IF(L415&gt;=0,2,IF(L415&gt;=-Settings!$B$6,1,0)))))</f>
        <v>0</v>
      </c>
    </row>
    <row r="416" customFormat="false" ht="15" hidden="false" customHeight="false" outlineLevel="0" collapsed="false">
      <c r="A416" s="17"/>
      <c r="B416" s="17"/>
      <c r="C416" s="13" t="str">
        <f aca="false">IF(P416=0,"",IF(P416&gt;IFERROR(MATCH(K416,Templates!$A$2:$A$5,0),0),INDEX(Templates!$A$2:$A$5,P416),IF(AND(P416=4,L416&gt;=Settings!$B$8+7),"Call them","")))</f>
        <v/>
      </c>
      <c r="D416" s="14" t="str">
        <f aca="false">IF(N416="","",HYPERLINK(IF(Settings!$B$4="Gmail","https://mail.google.com/mail/?"&amp;IF(Settings!$B$5="","","authuser="&amp;_xlfn.ENCODEURL(Settings!$B$5)&amp;"&amp;")&amp;"view=cm&amp;fs=1&amp;to="&amp;_xlfn.ENCODEURL(F416)&amp;"&amp;su="&amp;_xlfn.ENCODEURL(N416)&amp;"&amp;body="&amp;_xlfn.ENCODEURL(O416),"mailto:"&amp;F416&amp;"?subject="&amp;_xlfn.ENCODEURL(N416)&amp;"&amp;body="&amp;_xlfn.ENCODEURL(O416)),"Write email"))</f>
        <v/>
      </c>
      <c r="E416" s="17"/>
      <c r="F416" s="17"/>
      <c r="G416" s="20"/>
      <c r="H416" s="17"/>
      <c r="I416" s="21"/>
      <c r="J416" s="17"/>
      <c r="K416" s="17"/>
      <c r="L416" s="18" t="str">
        <f aca="true">IF(OR(I416="",J416&lt;&gt;"Unpaid"),"",TODAY()-I416)</f>
        <v/>
      </c>
      <c r="M416" s="17"/>
      <c r="N416" s="0" t="str">
        <f aca="false">IF(OR(C416="",C416="Call them"),"",SUBSTITUTE(SUBSTITUTE(SUBSTITUTE(SUBSTITUTE(SUBSTITUTE(SUBSTITUTE(SUBSTITUTE(SUBSTITUTE(SUBSTITUTE(INDEX(Templates!$C$2:$C$5,P416),"{contact}",IF(E416="","there",E416)),"{client}",B416),"{invoice}",A416),"{amount}",TEXT(G416,"#,##0.00")),"{currency}",H416),"{due_date}",TEXT(I416,"d mmm yyyy")),"{days_overdue}",MAX(0,L416)),"{sender}",Settings!$B$2),"{business}",Settings!$B$3))</f>
        <v/>
      </c>
      <c r="O416" s="0" t="str">
        <f aca="false">IF(OR(C416="",C416="Call them"),"",SUBSTITUTE(SUBSTITUTE(SUBSTITUTE(SUBSTITUTE(SUBSTITUTE(SUBSTITUTE(SUBSTITUTE(SUBSTITUTE(SUBSTITUTE(INDEX(Templates!$D$2:$D$5,P416),"{contact}",IF(E416="","there",E416)),"{client}",B416),"{invoice}",A416),"{amount}",TEXT(G416,"#,##0.00")),"{currency}",H416),"{due_date}",TEXT(I416,"d mmm yyyy")),"{days_overdue}",MAX(0,L416)),"{sender}",Settings!$B$2),"{business}",Settings!$B$3))</f>
        <v/>
      </c>
      <c r="P416" s="19" t="n">
        <f aca="false">IF(OR(A416="",J416&lt;&gt;"Unpaid",I416=""),0,IF(L416&gt;=Settings!$B$8,4,IF(L416&gt;=Settings!$B$7,3,IF(L416&gt;=0,2,IF(L416&gt;=-Settings!$B$6,1,0)))))</f>
        <v>0</v>
      </c>
    </row>
    <row r="417" customFormat="false" ht="15" hidden="false" customHeight="false" outlineLevel="0" collapsed="false">
      <c r="A417" s="17"/>
      <c r="B417" s="17"/>
      <c r="C417" s="13" t="str">
        <f aca="false">IF(P417=0,"",IF(P417&gt;IFERROR(MATCH(K417,Templates!$A$2:$A$5,0),0),INDEX(Templates!$A$2:$A$5,P417),IF(AND(P417=4,L417&gt;=Settings!$B$8+7),"Call them","")))</f>
        <v/>
      </c>
      <c r="D417" s="14" t="str">
        <f aca="false">IF(N417="","",HYPERLINK(IF(Settings!$B$4="Gmail","https://mail.google.com/mail/?"&amp;IF(Settings!$B$5="","","authuser="&amp;_xlfn.ENCODEURL(Settings!$B$5)&amp;"&amp;")&amp;"view=cm&amp;fs=1&amp;to="&amp;_xlfn.ENCODEURL(F417)&amp;"&amp;su="&amp;_xlfn.ENCODEURL(N417)&amp;"&amp;body="&amp;_xlfn.ENCODEURL(O417),"mailto:"&amp;F417&amp;"?subject="&amp;_xlfn.ENCODEURL(N417)&amp;"&amp;body="&amp;_xlfn.ENCODEURL(O417)),"Write email"))</f>
        <v/>
      </c>
      <c r="E417" s="17"/>
      <c r="F417" s="17"/>
      <c r="G417" s="20"/>
      <c r="H417" s="17"/>
      <c r="I417" s="21"/>
      <c r="J417" s="17"/>
      <c r="K417" s="17"/>
      <c r="L417" s="18" t="str">
        <f aca="true">IF(OR(I417="",J417&lt;&gt;"Unpaid"),"",TODAY()-I417)</f>
        <v/>
      </c>
      <c r="M417" s="17"/>
      <c r="N417" s="0" t="str">
        <f aca="false">IF(OR(C417="",C417="Call them"),"",SUBSTITUTE(SUBSTITUTE(SUBSTITUTE(SUBSTITUTE(SUBSTITUTE(SUBSTITUTE(SUBSTITUTE(SUBSTITUTE(SUBSTITUTE(INDEX(Templates!$C$2:$C$5,P417),"{contact}",IF(E417="","there",E417)),"{client}",B417),"{invoice}",A417),"{amount}",TEXT(G417,"#,##0.00")),"{currency}",H417),"{due_date}",TEXT(I417,"d mmm yyyy")),"{days_overdue}",MAX(0,L417)),"{sender}",Settings!$B$2),"{business}",Settings!$B$3))</f>
        <v/>
      </c>
      <c r="O417" s="0" t="str">
        <f aca="false">IF(OR(C417="",C417="Call them"),"",SUBSTITUTE(SUBSTITUTE(SUBSTITUTE(SUBSTITUTE(SUBSTITUTE(SUBSTITUTE(SUBSTITUTE(SUBSTITUTE(SUBSTITUTE(INDEX(Templates!$D$2:$D$5,P417),"{contact}",IF(E417="","there",E417)),"{client}",B417),"{invoice}",A417),"{amount}",TEXT(G417,"#,##0.00")),"{currency}",H417),"{due_date}",TEXT(I417,"d mmm yyyy")),"{days_overdue}",MAX(0,L417)),"{sender}",Settings!$B$2),"{business}",Settings!$B$3))</f>
        <v/>
      </c>
      <c r="P417" s="19" t="n">
        <f aca="false">IF(OR(A417="",J417&lt;&gt;"Unpaid",I417=""),0,IF(L417&gt;=Settings!$B$8,4,IF(L417&gt;=Settings!$B$7,3,IF(L417&gt;=0,2,IF(L417&gt;=-Settings!$B$6,1,0)))))</f>
        <v>0</v>
      </c>
    </row>
    <row r="418" customFormat="false" ht="15" hidden="false" customHeight="false" outlineLevel="0" collapsed="false">
      <c r="A418" s="17"/>
      <c r="B418" s="17"/>
      <c r="C418" s="13" t="str">
        <f aca="false">IF(P418=0,"",IF(P418&gt;IFERROR(MATCH(K418,Templates!$A$2:$A$5,0),0),INDEX(Templates!$A$2:$A$5,P418),IF(AND(P418=4,L418&gt;=Settings!$B$8+7),"Call them","")))</f>
        <v/>
      </c>
      <c r="D418" s="14" t="str">
        <f aca="false">IF(N418="","",HYPERLINK(IF(Settings!$B$4="Gmail","https://mail.google.com/mail/?"&amp;IF(Settings!$B$5="","","authuser="&amp;_xlfn.ENCODEURL(Settings!$B$5)&amp;"&amp;")&amp;"view=cm&amp;fs=1&amp;to="&amp;_xlfn.ENCODEURL(F418)&amp;"&amp;su="&amp;_xlfn.ENCODEURL(N418)&amp;"&amp;body="&amp;_xlfn.ENCODEURL(O418),"mailto:"&amp;F418&amp;"?subject="&amp;_xlfn.ENCODEURL(N418)&amp;"&amp;body="&amp;_xlfn.ENCODEURL(O418)),"Write email"))</f>
        <v/>
      </c>
      <c r="E418" s="17"/>
      <c r="F418" s="17"/>
      <c r="G418" s="20"/>
      <c r="H418" s="17"/>
      <c r="I418" s="21"/>
      <c r="J418" s="17"/>
      <c r="K418" s="17"/>
      <c r="L418" s="18" t="str">
        <f aca="true">IF(OR(I418="",J418&lt;&gt;"Unpaid"),"",TODAY()-I418)</f>
        <v/>
      </c>
      <c r="M418" s="17"/>
      <c r="N418" s="0" t="str">
        <f aca="false">IF(OR(C418="",C418="Call them"),"",SUBSTITUTE(SUBSTITUTE(SUBSTITUTE(SUBSTITUTE(SUBSTITUTE(SUBSTITUTE(SUBSTITUTE(SUBSTITUTE(SUBSTITUTE(INDEX(Templates!$C$2:$C$5,P418),"{contact}",IF(E418="","there",E418)),"{client}",B418),"{invoice}",A418),"{amount}",TEXT(G418,"#,##0.00")),"{currency}",H418),"{due_date}",TEXT(I418,"d mmm yyyy")),"{days_overdue}",MAX(0,L418)),"{sender}",Settings!$B$2),"{business}",Settings!$B$3))</f>
        <v/>
      </c>
      <c r="O418" s="0" t="str">
        <f aca="false">IF(OR(C418="",C418="Call them"),"",SUBSTITUTE(SUBSTITUTE(SUBSTITUTE(SUBSTITUTE(SUBSTITUTE(SUBSTITUTE(SUBSTITUTE(SUBSTITUTE(SUBSTITUTE(INDEX(Templates!$D$2:$D$5,P418),"{contact}",IF(E418="","there",E418)),"{client}",B418),"{invoice}",A418),"{amount}",TEXT(G418,"#,##0.00")),"{currency}",H418),"{due_date}",TEXT(I418,"d mmm yyyy")),"{days_overdue}",MAX(0,L418)),"{sender}",Settings!$B$2),"{business}",Settings!$B$3))</f>
        <v/>
      </c>
      <c r="P418" s="19" t="n">
        <f aca="false">IF(OR(A418="",J418&lt;&gt;"Unpaid",I418=""),0,IF(L418&gt;=Settings!$B$8,4,IF(L418&gt;=Settings!$B$7,3,IF(L418&gt;=0,2,IF(L418&gt;=-Settings!$B$6,1,0)))))</f>
        <v>0</v>
      </c>
    </row>
    <row r="419" customFormat="false" ht="15" hidden="false" customHeight="false" outlineLevel="0" collapsed="false">
      <c r="A419" s="17"/>
      <c r="B419" s="17"/>
      <c r="C419" s="13" t="str">
        <f aca="false">IF(P419=0,"",IF(P419&gt;IFERROR(MATCH(K419,Templates!$A$2:$A$5,0),0),INDEX(Templates!$A$2:$A$5,P419),IF(AND(P419=4,L419&gt;=Settings!$B$8+7),"Call them","")))</f>
        <v/>
      </c>
      <c r="D419" s="14" t="str">
        <f aca="false">IF(N419="","",HYPERLINK(IF(Settings!$B$4="Gmail","https://mail.google.com/mail/?"&amp;IF(Settings!$B$5="","","authuser="&amp;_xlfn.ENCODEURL(Settings!$B$5)&amp;"&amp;")&amp;"view=cm&amp;fs=1&amp;to="&amp;_xlfn.ENCODEURL(F419)&amp;"&amp;su="&amp;_xlfn.ENCODEURL(N419)&amp;"&amp;body="&amp;_xlfn.ENCODEURL(O419),"mailto:"&amp;F419&amp;"?subject="&amp;_xlfn.ENCODEURL(N419)&amp;"&amp;body="&amp;_xlfn.ENCODEURL(O419)),"Write email"))</f>
        <v/>
      </c>
      <c r="E419" s="17"/>
      <c r="F419" s="17"/>
      <c r="G419" s="20"/>
      <c r="H419" s="17"/>
      <c r="I419" s="21"/>
      <c r="J419" s="17"/>
      <c r="K419" s="17"/>
      <c r="L419" s="18" t="str">
        <f aca="true">IF(OR(I419="",J419&lt;&gt;"Unpaid"),"",TODAY()-I419)</f>
        <v/>
      </c>
      <c r="M419" s="17"/>
      <c r="N419" s="0" t="str">
        <f aca="false">IF(OR(C419="",C419="Call them"),"",SUBSTITUTE(SUBSTITUTE(SUBSTITUTE(SUBSTITUTE(SUBSTITUTE(SUBSTITUTE(SUBSTITUTE(SUBSTITUTE(SUBSTITUTE(INDEX(Templates!$C$2:$C$5,P419),"{contact}",IF(E419="","there",E419)),"{client}",B419),"{invoice}",A419),"{amount}",TEXT(G419,"#,##0.00")),"{currency}",H419),"{due_date}",TEXT(I419,"d mmm yyyy")),"{days_overdue}",MAX(0,L419)),"{sender}",Settings!$B$2),"{business}",Settings!$B$3))</f>
        <v/>
      </c>
      <c r="O419" s="0" t="str">
        <f aca="false">IF(OR(C419="",C419="Call them"),"",SUBSTITUTE(SUBSTITUTE(SUBSTITUTE(SUBSTITUTE(SUBSTITUTE(SUBSTITUTE(SUBSTITUTE(SUBSTITUTE(SUBSTITUTE(INDEX(Templates!$D$2:$D$5,P419),"{contact}",IF(E419="","there",E419)),"{client}",B419),"{invoice}",A419),"{amount}",TEXT(G419,"#,##0.00")),"{currency}",H419),"{due_date}",TEXT(I419,"d mmm yyyy")),"{days_overdue}",MAX(0,L419)),"{sender}",Settings!$B$2),"{business}",Settings!$B$3))</f>
        <v/>
      </c>
      <c r="P419" s="19" t="n">
        <f aca="false">IF(OR(A419="",J419&lt;&gt;"Unpaid",I419=""),0,IF(L419&gt;=Settings!$B$8,4,IF(L419&gt;=Settings!$B$7,3,IF(L419&gt;=0,2,IF(L419&gt;=-Settings!$B$6,1,0)))))</f>
        <v>0</v>
      </c>
    </row>
    <row r="420" customFormat="false" ht="15" hidden="false" customHeight="false" outlineLevel="0" collapsed="false">
      <c r="A420" s="17"/>
      <c r="B420" s="17"/>
      <c r="C420" s="13" t="str">
        <f aca="false">IF(P420=0,"",IF(P420&gt;IFERROR(MATCH(K420,Templates!$A$2:$A$5,0),0),INDEX(Templates!$A$2:$A$5,P420),IF(AND(P420=4,L420&gt;=Settings!$B$8+7),"Call them","")))</f>
        <v/>
      </c>
      <c r="D420" s="14" t="str">
        <f aca="false">IF(N420="","",HYPERLINK(IF(Settings!$B$4="Gmail","https://mail.google.com/mail/?"&amp;IF(Settings!$B$5="","","authuser="&amp;_xlfn.ENCODEURL(Settings!$B$5)&amp;"&amp;")&amp;"view=cm&amp;fs=1&amp;to="&amp;_xlfn.ENCODEURL(F420)&amp;"&amp;su="&amp;_xlfn.ENCODEURL(N420)&amp;"&amp;body="&amp;_xlfn.ENCODEURL(O420),"mailto:"&amp;F420&amp;"?subject="&amp;_xlfn.ENCODEURL(N420)&amp;"&amp;body="&amp;_xlfn.ENCODEURL(O420)),"Write email"))</f>
        <v/>
      </c>
      <c r="E420" s="17"/>
      <c r="F420" s="17"/>
      <c r="G420" s="20"/>
      <c r="H420" s="17"/>
      <c r="I420" s="21"/>
      <c r="J420" s="17"/>
      <c r="K420" s="17"/>
      <c r="L420" s="18" t="str">
        <f aca="true">IF(OR(I420="",J420&lt;&gt;"Unpaid"),"",TODAY()-I420)</f>
        <v/>
      </c>
      <c r="M420" s="17"/>
      <c r="N420" s="0" t="str">
        <f aca="false">IF(OR(C420="",C420="Call them"),"",SUBSTITUTE(SUBSTITUTE(SUBSTITUTE(SUBSTITUTE(SUBSTITUTE(SUBSTITUTE(SUBSTITUTE(SUBSTITUTE(SUBSTITUTE(INDEX(Templates!$C$2:$C$5,P420),"{contact}",IF(E420="","there",E420)),"{client}",B420),"{invoice}",A420),"{amount}",TEXT(G420,"#,##0.00")),"{currency}",H420),"{due_date}",TEXT(I420,"d mmm yyyy")),"{days_overdue}",MAX(0,L420)),"{sender}",Settings!$B$2),"{business}",Settings!$B$3))</f>
        <v/>
      </c>
      <c r="O420" s="0" t="str">
        <f aca="false">IF(OR(C420="",C420="Call them"),"",SUBSTITUTE(SUBSTITUTE(SUBSTITUTE(SUBSTITUTE(SUBSTITUTE(SUBSTITUTE(SUBSTITUTE(SUBSTITUTE(SUBSTITUTE(INDEX(Templates!$D$2:$D$5,P420),"{contact}",IF(E420="","there",E420)),"{client}",B420),"{invoice}",A420),"{amount}",TEXT(G420,"#,##0.00")),"{currency}",H420),"{due_date}",TEXT(I420,"d mmm yyyy")),"{days_overdue}",MAX(0,L420)),"{sender}",Settings!$B$2),"{business}",Settings!$B$3))</f>
        <v/>
      </c>
      <c r="P420" s="19" t="n">
        <f aca="false">IF(OR(A420="",J420&lt;&gt;"Unpaid",I420=""),0,IF(L420&gt;=Settings!$B$8,4,IF(L420&gt;=Settings!$B$7,3,IF(L420&gt;=0,2,IF(L420&gt;=-Settings!$B$6,1,0)))))</f>
        <v>0</v>
      </c>
    </row>
    <row r="421" customFormat="false" ht="15" hidden="false" customHeight="false" outlineLevel="0" collapsed="false">
      <c r="A421" s="17"/>
      <c r="B421" s="17"/>
      <c r="C421" s="13" t="str">
        <f aca="false">IF(P421=0,"",IF(P421&gt;IFERROR(MATCH(K421,Templates!$A$2:$A$5,0),0),INDEX(Templates!$A$2:$A$5,P421),IF(AND(P421=4,L421&gt;=Settings!$B$8+7),"Call them","")))</f>
        <v/>
      </c>
      <c r="D421" s="14" t="str">
        <f aca="false">IF(N421="","",HYPERLINK(IF(Settings!$B$4="Gmail","https://mail.google.com/mail/?"&amp;IF(Settings!$B$5="","","authuser="&amp;_xlfn.ENCODEURL(Settings!$B$5)&amp;"&amp;")&amp;"view=cm&amp;fs=1&amp;to="&amp;_xlfn.ENCODEURL(F421)&amp;"&amp;su="&amp;_xlfn.ENCODEURL(N421)&amp;"&amp;body="&amp;_xlfn.ENCODEURL(O421),"mailto:"&amp;F421&amp;"?subject="&amp;_xlfn.ENCODEURL(N421)&amp;"&amp;body="&amp;_xlfn.ENCODEURL(O421)),"Write email"))</f>
        <v/>
      </c>
      <c r="E421" s="17"/>
      <c r="F421" s="17"/>
      <c r="G421" s="20"/>
      <c r="H421" s="17"/>
      <c r="I421" s="21"/>
      <c r="J421" s="17"/>
      <c r="K421" s="17"/>
      <c r="L421" s="18" t="str">
        <f aca="true">IF(OR(I421="",J421&lt;&gt;"Unpaid"),"",TODAY()-I421)</f>
        <v/>
      </c>
      <c r="M421" s="17"/>
      <c r="N421" s="0" t="str">
        <f aca="false">IF(OR(C421="",C421="Call them"),"",SUBSTITUTE(SUBSTITUTE(SUBSTITUTE(SUBSTITUTE(SUBSTITUTE(SUBSTITUTE(SUBSTITUTE(SUBSTITUTE(SUBSTITUTE(INDEX(Templates!$C$2:$C$5,P421),"{contact}",IF(E421="","there",E421)),"{client}",B421),"{invoice}",A421),"{amount}",TEXT(G421,"#,##0.00")),"{currency}",H421),"{due_date}",TEXT(I421,"d mmm yyyy")),"{days_overdue}",MAX(0,L421)),"{sender}",Settings!$B$2),"{business}",Settings!$B$3))</f>
        <v/>
      </c>
      <c r="O421" s="0" t="str">
        <f aca="false">IF(OR(C421="",C421="Call them"),"",SUBSTITUTE(SUBSTITUTE(SUBSTITUTE(SUBSTITUTE(SUBSTITUTE(SUBSTITUTE(SUBSTITUTE(SUBSTITUTE(SUBSTITUTE(INDEX(Templates!$D$2:$D$5,P421),"{contact}",IF(E421="","there",E421)),"{client}",B421),"{invoice}",A421),"{amount}",TEXT(G421,"#,##0.00")),"{currency}",H421),"{due_date}",TEXT(I421,"d mmm yyyy")),"{days_overdue}",MAX(0,L421)),"{sender}",Settings!$B$2),"{business}",Settings!$B$3))</f>
        <v/>
      </c>
      <c r="P421" s="19" t="n">
        <f aca="false">IF(OR(A421="",J421&lt;&gt;"Unpaid",I421=""),0,IF(L421&gt;=Settings!$B$8,4,IF(L421&gt;=Settings!$B$7,3,IF(L421&gt;=0,2,IF(L421&gt;=-Settings!$B$6,1,0)))))</f>
        <v>0</v>
      </c>
    </row>
    <row r="422" customFormat="false" ht="15" hidden="false" customHeight="false" outlineLevel="0" collapsed="false">
      <c r="A422" s="17"/>
      <c r="B422" s="17"/>
      <c r="C422" s="13" t="str">
        <f aca="false">IF(P422=0,"",IF(P422&gt;IFERROR(MATCH(K422,Templates!$A$2:$A$5,0),0),INDEX(Templates!$A$2:$A$5,P422),IF(AND(P422=4,L422&gt;=Settings!$B$8+7),"Call them","")))</f>
        <v/>
      </c>
      <c r="D422" s="14" t="str">
        <f aca="false">IF(N422="","",HYPERLINK(IF(Settings!$B$4="Gmail","https://mail.google.com/mail/?"&amp;IF(Settings!$B$5="","","authuser="&amp;_xlfn.ENCODEURL(Settings!$B$5)&amp;"&amp;")&amp;"view=cm&amp;fs=1&amp;to="&amp;_xlfn.ENCODEURL(F422)&amp;"&amp;su="&amp;_xlfn.ENCODEURL(N422)&amp;"&amp;body="&amp;_xlfn.ENCODEURL(O422),"mailto:"&amp;F422&amp;"?subject="&amp;_xlfn.ENCODEURL(N422)&amp;"&amp;body="&amp;_xlfn.ENCODEURL(O422)),"Write email"))</f>
        <v/>
      </c>
      <c r="E422" s="17"/>
      <c r="F422" s="17"/>
      <c r="G422" s="20"/>
      <c r="H422" s="17"/>
      <c r="I422" s="21"/>
      <c r="J422" s="17"/>
      <c r="K422" s="17"/>
      <c r="L422" s="18" t="str">
        <f aca="true">IF(OR(I422="",J422&lt;&gt;"Unpaid"),"",TODAY()-I422)</f>
        <v/>
      </c>
      <c r="M422" s="17"/>
      <c r="N422" s="0" t="str">
        <f aca="false">IF(OR(C422="",C422="Call them"),"",SUBSTITUTE(SUBSTITUTE(SUBSTITUTE(SUBSTITUTE(SUBSTITUTE(SUBSTITUTE(SUBSTITUTE(SUBSTITUTE(SUBSTITUTE(INDEX(Templates!$C$2:$C$5,P422),"{contact}",IF(E422="","there",E422)),"{client}",B422),"{invoice}",A422),"{amount}",TEXT(G422,"#,##0.00")),"{currency}",H422),"{due_date}",TEXT(I422,"d mmm yyyy")),"{days_overdue}",MAX(0,L422)),"{sender}",Settings!$B$2),"{business}",Settings!$B$3))</f>
        <v/>
      </c>
      <c r="O422" s="0" t="str">
        <f aca="false">IF(OR(C422="",C422="Call them"),"",SUBSTITUTE(SUBSTITUTE(SUBSTITUTE(SUBSTITUTE(SUBSTITUTE(SUBSTITUTE(SUBSTITUTE(SUBSTITUTE(SUBSTITUTE(INDEX(Templates!$D$2:$D$5,P422),"{contact}",IF(E422="","there",E422)),"{client}",B422),"{invoice}",A422),"{amount}",TEXT(G422,"#,##0.00")),"{currency}",H422),"{due_date}",TEXT(I422,"d mmm yyyy")),"{days_overdue}",MAX(0,L422)),"{sender}",Settings!$B$2),"{business}",Settings!$B$3))</f>
        <v/>
      </c>
      <c r="P422" s="19" t="n">
        <f aca="false">IF(OR(A422="",J422&lt;&gt;"Unpaid",I422=""),0,IF(L422&gt;=Settings!$B$8,4,IF(L422&gt;=Settings!$B$7,3,IF(L422&gt;=0,2,IF(L422&gt;=-Settings!$B$6,1,0)))))</f>
        <v>0</v>
      </c>
    </row>
    <row r="423" customFormat="false" ht="15" hidden="false" customHeight="false" outlineLevel="0" collapsed="false">
      <c r="A423" s="17"/>
      <c r="B423" s="17"/>
      <c r="C423" s="13" t="str">
        <f aca="false">IF(P423=0,"",IF(P423&gt;IFERROR(MATCH(K423,Templates!$A$2:$A$5,0),0),INDEX(Templates!$A$2:$A$5,P423),IF(AND(P423=4,L423&gt;=Settings!$B$8+7),"Call them","")))</f>
        <v/>
      </c>
      <c r="D423" s="14" t="str">
        <f aca="false">IF(N423="","",HYPERLINK(IF(Settings!$B$4="Gmail","https://mail.google.com/mail/?"&amp;IF(Settings!$B$5="","","authuser="&amp;_xlfn.ENCODEURL(Settings!$B$5)&amp;"&amp;")&amp;"view=cm&amp;fs=1&amp;to="&amp;_xlfn.ENCODEURL(F423)&amp;"&amp;su="&amp;_xlfn.ENCODEURL(N423)&amp;"&amp;body="&amp;_xlfn.ENCODEURL(O423),"mailto:"&amp;F423&amp;"?subject="&amp;_xlfn.ENCODEURL(N423)&amp;"&amp;body="&amp;_xlfn.ENCODEURL(O423)),"Write email"))</f>
        <v/>
      </c>
      <c r="E423" s="17"/>
      <c r="F423" s="17"/>
      <c r="G423" s="20"/>
      <c r="H423" s="17"/>
      <c r="I423" s="21"/>
      <c r="J423" s="17"/>
      <c r="K423" s="17"/>
      <c r="L423" s="18" t="str">
        <f aca="true">IF(OR(I423="",J423&lt;&gt;"Unpaid"),"",TODAY()-I423)</f>
        <v/>
      </c>
      <c r="M423" s="17"/>
      <c r="N423" s="0" t="str">
        <f aca="false">IF(OR(C423="",C423="Call them"),"",SUBSTITUTE(SUBSTITUTE(SUBSTITUTE(SUBSTITUTE(SUBSTITUTE(SUBSTITUTE(SUBSTITUTE(SUBSTITUTE(SUBSTITUTE(INDEX(Templates!$C$2:$C$5,P423),"{contact}",IF(E423="","there",E423)),"{client}",B423),"{invoice}",A423),"{amount}",TEXT(G423,"#,##0.00")),"{currency}",H423),"{due_date}",TEXT(I423,"d mmm yyyy")),"{days_overdue}",MAX(0,L423)),"{sender}",Settings!$B$2),"{business}",Settings!$B$3))</f>
        <v/>
      </c>
      <c r="O423" s="0" t="str">
        <f aca="false">IF(OR(C423="",C423="Call them"),"",SUBSTITUTE(SUBSTITUTE(SUBSTITUTE(SUBSTITUTE(SUBSTITUTE(SUBSTITUTE(SUBSTITUTE(SUBSTITUTE(SUBSTITUTE(INDEX(Templates!$D$2:$D$5,P423),"{contact}",IF(E423="","there",E423)),"{client}",B423),"{invoice}",A423),"{amount}",TEXT(G423,"#,##0.00")),"{currency}",H423),"{due_date}",TEXT(I423,"d mmm yyyy")),"{days_overdue}",MAX(0,L423)),"{sender}",Settings!$B$2),"{business}",Settings!$B$3))</f>
        <v/>
      </c>
      <c r="P423" s="19" t="n">
        <f aca="false">IF(OR(A423="",J423&lt;&gt;"Unpaid",I423=""),0,IF(L423&gt;=Settings!$B$8,4,IF(L423&gt;=Settings!$B$7,3,IF(L423&gt;=0,2,IF(L423&gt;=-Settings!$B$6,1,0)))))</f>
        <v>0</v>
      </c>
    </row>
    <row r="424" customFormat="false" ht="15" hidden="false" customHeight="false" outlineLevel="0" collapsed="false">
      <c r="A424" s="17"/>
      <c r="B424" s="17"/>
      <c r="C424" s="13" t="str">
        <f aca="false">IF(P424=0,"",IF(P424&gt;IFERROR(MATCH(K424,Templates!$A$2:$A$5,0),0),INDEX(Templates!$A$2:$A$5,P424),IF(AND(P424=4,L424&gt;=Settings!$B$8+7),"Call them","")))</f>
        <v/>
      </c>
      <c r="D424" s="14" t="str">
        <f aca="false">IF(N424="","",HYPERLINK(IF(Settings!$B$4="Gmail","https://mail.google.com/mail/?"&amp;IF(Settings!$B$5="","","authuser="&amp;_xlfn.ENCODEURL(Settings!$B$5)&amp;"&amp;")&amp;"view=cm&amp;fs=1&amp;to="&amp;_xlfn.ENCODEURL(F424)&amp;"&amp;su="&amp;_xlfn.ENCODEURL(N424)&amp;"&amp;body="&amp;_xlfn.ENCODEURL(O424),"mailto:"&amp;F424&amp;"?subject="&amp;_xlfn.ENCODEURL(N424)&amp;"&amp;body="&amp;_xlfn.ENCODEURL(O424)),"Write email"))</f>
        <v/>
      </c>
      <c r="E424" s="17"/>
      <c r="F424" s="17"/>
      <c r="G424" s="20"/>
      <c r="H424" s="17"/>
      <c r="I424" s="21"/>
      <c r="J424" s="17"/>
      <c r="K424" s="17"/>
      <c r="L424" s="18" t="str">
        <f aca="true">IF(OR(I424="",J424&lt;&gt;"Unpaid"),"",TODAY()-I424)</f>
        <v/>
      </c>
      <c r="M424" s="17"/>
      <c r="N424" s="0" t="str">
        <f aca="false">IF(OR(C424="",C424="Call them"),"",SUBSTITUTE(SUBSTITUTE(SUBSTITUTE(SUBSTITUTE(SUBSTITUTE(SUBSTITUTE(SUBSTITUTE(SUBSTITUTE(SUBSTITUTE(INDEX(Templates!$C$2:$C$5,P424),"{contact}",IF(E424="","there",E424)),"{client}",B424),"{invoice}",A424),"{amount}",TEXT(G424,"#,##0.00")),"{currency}",H424),"{due_date}",TEXT(I424,"d mmm yyyy")),"{days_overdue}",MAX(0,L424)),"{sender}",Settings!$B$2),"{business}",Settings!$B$3))</f>
        <v/>
      </c>
      <c r="O424" s="0" t="str">
        <f aca="false">IF(OR(C424="",C424="Call them"),"",SUBSTITUTE(SUBSTITUTE(SUBSTITUTE(SUBSTITUTE(SUBSTITUTE(SUBSTITUTE(SUBSTITUTE(SUBSTITUTE(SUBSTITUTE(INDEX(Templates!$D$2:$D$5,P424),"{contact}",IF(E424="","there",E424)),"{client}",B424),"{invoice}",A424),"{amount}",TEXT(G424,"#,##0.00")),"{currency}",H424),"{due_date}",TEXT(I424,"d mmm yyyy")),"{days_overdue}",MAX(0,L424)),"{sender}",Settings!$B$2),"{business}",Settings!$B$3))</f>
        <v/>
      </c>
      <c r="P424" s="19" t="n">
        <f aca="false">IF(OR(A424="",J424&lt;&gt;"Unpaid",I424=""),0,IF(L424&gt;=Settings!$B$8,4,IF(L424&gt;=Settings!$B$7,3,IF(L424&gt;=0,2,IF(L424&gt;=-Settings!$B$6,1,0)))))</f>
        <v>0</v>
      </c>
    </row>
    <row r="425" customFormat="false" ht="15" hidden="false" customHeight="false" outlineLevel="0" collapsed="false">
      <c r="A425" s="17"/>
      <c r="B425" s="17"/>
      <c r="C425" s="13" t="str">
        <f aca="false">IF(P425=0,"",IF(P425&gt;IFERROR(MATCH(K425,Templates!$A$2:$A$5,0),0),INDEX(Templates!$A$2:$A$5,P425),IF(AND(P425=4,L425&gt;=Settings!$B$8+7),"Call them","")))</f>
        <v/>
      </c>
      <c r="D425" s="14" t="str">
        <f aca="false">IF(N425="","",HYPERLINK(IF(Settings!$B$4="Gmail","https://mail.google.com/mail/?"&amp;IF(Settings!$B$5="","","authuser="&amp;_xlfn.ENCODEURL(Settings!$B$5)&amp;"&amp;")&amp;"view=cm&amp;fs=1&amp;to="&amp;_xlfn.ENCODEURL(F425)&amp;"&amp;su="&amp;_xlfn.ENCODEURL(N425)&amp;"&amp;body="&amp;_xlfn.ENCODEURL(O425),"mailto:"&amp;F425&amp;"?subject="&amp;_xlfn.ENCODEURL(N425)&amp;"&amp;body="&amp;_xlfn.ENCODEURL(O425)),"Write email"))</f>
        <v/>
      </c>
      <c r="E425" s="17"/>
      <c r="F425" s="17"/>
      <c r="G425" s="20"/>
      <c r="H425" s="17"/>
      <c r="I425" s="21"/>
      <c r="J425" s="17"/>
      <c r="K425" s="17"/>
      <c r="L425" s="18" t="str">
        <f aca="true">IF(OR(I425="",J425&lt;&gt;"Unpaid"),"",TODAY()-I425)</f>
        <v/>
      </c>
      <c r="M425" s="17"/>
      <c r="N425" s="0" t="str">
        <f aca="false">IF(OR(C425="",C425="Call them"),"",SUBSTITUTE(SUBSTITUTE(SUBSTITUTE(SUBSTITUTE(SUBSTITUTE(SUBSTITUTE(SUBSTITUTE(SUBSTITUTE(SUBSTITUTE(INDEX(Templates!$C$2:$C$5,P425),"{contact}",IF(E425="","there",E425)),"{client}",B425),"{invoice}",A425),"{amount}",TEXT(G425,"#,##0.00")),"{currency}",H425),"{due_date}",TEXT(I425,"d mmm yyyy")),"{days_overdue}",MAX(0,L425)),"{sender}",Settings!$B$2),"{business}",Settings!$B$3))</f>
        <v/>
      </c>
      <c r="O425" s="0" t="str">
        <f aca="false">IF(OR(C425="",C425="Call them"),"",SUBSTITUTE(SUBSTITUTE(SUBSTITUTE(SUBSTITUTE(SUBSTITUTE(SUBSTITUTE(SUBSTITUTE(SUBSTITUTE(SUBSTITUTE(INDEX(Templates!$D$2:$D$5,P425),"{contact}",IF(E425="","there",E425)),"{client}",B425),"{invoice}",A425),"{amount}",TEXT(G425,"#,##0.00")),"{currency}",H425),"{due_date}",TEXT(I425,"d mmm yyyy")),"{days_overdue}",MAX(0,L425)),"{sender}",Settings!$B$2),"{business}",Settings!$B$3))</f>
        <v/>
      </c>
      <c r="P425" s="19" t="n">
        <f aca="false">IF(OR(A425="",J425&lt;&gt;"Unpaid",I425=""),0,IF(L425&gt;=Settings!$B$8,4,IF(L425&gt;=Settings!$B$7,3,IF(L425&gt;=0,2,IF(L425&gt;=-Settings!$B$6,1,0)))))</f>
        <v>0</v>
      </c>
    </row>
    <row r="426" customFormat="false" ht="15" hidden="false" customHeight="false" outlineLevel="0" collapsed="false">
      <c r="A426" s="17"/>
      <c r="B426" s="17"/>
      <c r="C426" s="13" t="str">
        <f aca="false">IF(P426=0,"",IF(P426&gt;IFERROR(MATCH(K426,Templates!$A$2:$A$5,0),0),INDEX(Templates!$A$2:$A$5,P426),IF(AND(P426=4,L426&gt;=Settings!$B$8+7),"Call them","")))</f>
        <v/>
      </c>
      <c r="D426" s="14" t="str">
        <f aca="false">IF(N426="","",HYPERLINK(IF(Settings!$B$4="Gmail","https://mail.google.com/mail/?"&amp;IF(Settings!$B$5="","","authuser="&amp;_xlfn.ENCODEURL(Settings!$B$5)&amp;"&amp;")&amp;"view=cm&amp;fs=1&amp;to="&amp;_xlfn.ENCODEURL(F426)&amp;"&amp;su="&amp;_xlfn.ENCODEURL(N426)&amp;"&amp;body="&amp;_xlfn.ENCODEURL(O426),"mailto:"&amp;F426&amp;"?subject="&amp;_xlfn.ENCODEURL(N426)&amp;"&amp;body="&amp;_xlfn.ENCODEURL(O426)),"Write email"))</f>
        <v/>
      </c>
      <c r="E426" s="17"/>
      <c r="F426" s="17"/>
      <c r="G426" s="20"/>
      <c r="H426" s="17"/>
      <c r="I426" s="21"/>
      <c r="J426" s="17"/>
      <c r="K426" s="17"/>
      <c r="L426" s="18" t="str">
        <f aca="true">IF(OR(I426="",J426&lt;&gt;"Unpaid"),"",TODAY()-I426)</f>
        <v/>
      </c>
      <c r="M426" s="17"/>
      <c r="N426" s="0" t="str">
        <f aca="false">IF(OR(C426="",C426="Call them"),"",SUBSTITUTE(SUBSTITUTE(SUBSTITUTE(SUBSTITUTE(SUBSTITUTE(SUBSTITUTE(SUBSTITUTE(SUBSTITUTE(SUBSTITUTE(INDEX(Templates!$C$2:$C$5,P426),"{contact}",IF(E426="","there",E426)),"{client}",B426),"{invoice}",A426),"{amount}",TEXT(G426,"#,##0.00")),"{currency}",H426),"{due_date}",TEXT(I426,"d mmm yyyy")),"{days_overdue}",MAX(0,L426)),"{sender}",Settings!$B$2),"{business}",Settings!$B$3))</f>
        <v/>
      </c>
      <c r="O426" s="0" t="str">
        <f aca="false">IF(OR(C426="",C426="Call them"),"",SUBSTITUTE(SUBSTITUTE(SUBSTITUTE(SUBSTITUTE(SUBSTITUTE(SUBSTITUTE(SUBSTITUTE(SUBSTITUTE(SUBSTITUTE(INDEX(Templates!$D$2:$D$5,P426),"{contact}",IF(E426="","there",E426)),"{client}",B426),"{invoice}",A426),"{amount}",TEXT(G426,"#,##0.00")),"{currency}",H426),"{due_date}",TEXT(I426,"d mmm yyyy")),"{days_overdue}",MAX(0,L426)),"{sender}",Settings!$B$2),"{business}",Settings!$B$3))</f>
        <v/>
      </c>
      <c r="P426" s="19" t="n">
        <f aca="false">IF(OR(A426="",J426&lt;&gt;"Unpaid",I426=""),0,IF(L426&gt;=Settings!$B$8,4,IF(L426&gt;=Settings!$B$7,3,IF(L426&gt;=0,2,IF(L426&gt;=-Settings!$B$6,1,0)))))</f>
        <v>0</v>
      </c>
    </row>
    <row r="427" customFormat="false" ht="15" hidden="false" customHeight="false" outlineLevel="0" collapsed="false">
      <c r="A427" s="17"/>
      <c r="B427" s="17"/>
      <c r="C427" s="13" t="str">
        <f aca="false">IF(P427=0,"",IF(P427&gt;IFERROR(MATCH(K427,Templates!$A$2:$A$5,0),0),INDEX(Templates!$A$2:$A$5,P427),IF(AND(P427=4,L427&gt;=Settings!$B$8+7),"Call them","")))</f>
        <v/>
      </c>
      <c r="D427" s="14" t="str">
        <f aca="false">IF(N427="","",HYPERLINK(IF(Settings!$B$4="Gmail","https://mail.google.com/mail/?"&amp;IF(Settings!$B$5="","","authuser="&amp;_xlfn.ENCODEURL(Settings!$B$5)&amp;"&amp;")&amp;"view=cm&amp;fs=1&amp;to="&amp;_xlfn.ENCODEURL(F427)&amp;"&amp;su="&amp;_xlfn.ENCODEURL(N427)&amp;"&amp;body="&amp;_xlfn.ENCODEURL(O427),"mailto:"&amp;F427&amp;"?subject="&amp;_xlfn.ENCODEURL(N427)&amp;"&amp;body="&amp;_xlfn.ENCODEURL(O427)),"Write email"))</f>
        <v/>
      </c>
      <c r="E427" s="17"/>
      <c r="F427" s="17"/>
      <c r="G427" s="20"/>
      <c r="H427" s="17"/>
      <c r="I427" s="21"/>
      <c r="J427" s="17"/>
      <c r="K427" s="17"/>
      <c r="L427" s="18" t="str">
        <f aca="true">IF(OR(I427="",J427&lt;&gt;"Unpaid"),"",TODAY()-I427)</f>
        <v/>
      </c>
      <c r="M427" s="17"/>
      <c r="N427" s="0" t="str">
        <f aca="false">IF(OR(C427="",C427="Call them"),"",SUBSTITUTE(SUBSTITUTE(SUBSTITUTE(SUBSTITUTE(SUBSTITUTE(SUBSTITUTE(SUBSTITUTE(SUBSTITUTE(SUBSTITUTE(INDEX(Templates!$C$2:$C$5,P427),"{contact}",IF(E427="","there",E427)),"{client}",B427),"{invoice}",A427),"{amount}",TEXT(G427,"#,##0.00")),"{currency}",H427),"{due_date}",TEXT(I427,"d mmm yyyy")),"{days_overdue}",MAX(0,L427)),"{sender}",Settings!$B$2),"{business}",Settings!$B$3))</f>
        <v/>
      </c>
      <c r="O427" s="0" t="str">
        <f aca="false">IF(OR(C427="",C427="Call them"),"",SUBSTITUTE(SUBSTITUTE(SUBSTITUTE(SUBSTITUTE(SUBSTITUTE(SUBSTITUTE(SUBSTITUTE(SUBSTITUTE(SUBSTITUTE(INDEX(Templates!$D$2:$D$5,P427),"{contact}",IF(E427="","there",E427)),"{client}",B427),"{invoice}",A427),"{amount}",TEXT(G427,"#,##0.00")),"{currency}",H427),"{due_date}",TEXT(I427,"d mmm yyyy")),"{days_overdue}",MAX(0,L427)),"{sender}",Settings!$B$2),"{business}",Settings!$B$3))</f>
        <v/>
      </c>
      <c r="P427" s="19" t="n">
        <f aca="false">IF(OR(A427="",J427&lt;&gt;"Unpaid",I427=""),0,IF(L427&gt;=Settings!$B$8,4,IF(L427&gt;=Settings!$B$7,3,IF(L427&gt;=0,2,IF(L427&gt;=-Settings!$B$6,1,0)))))</f>
        <v>0</v>
      </c>
    </row>
    <row r="428" customFormat="false" ht="15" hidden="false" customHeight="false" outlineLevel="0" collapsed="false">
      <c r="A428" s="17"/>
      <c r="B428" s="17"/>
      <c r="C428" s="13" t="str">
        <f aca="false">IF(P428=0,"",IF(P428&gt;IFERROR(MATCH(K428,Templates!$A$2:$A$5,0),0),INDEX(Templates!$A$2:$A$5,P428),IF(AND(P428=4,L428&gt;=Settings!$B$8+7),"Call them","")))</f>
        <v/>
      </c>
      <c r="D428" s="14" t="str">
        <f aca="false">IF(N428="","",HYPERLINK(IF(Settings!$B$4="Gmail","https://mail.google.com/mail/?"&amp;IF(Settings!$B$5="","","authuser="&amp;_xlfn.ENCODEURL(Settings!$B$5)&amp;"&amp;")&amp;"view=cm&amp;fs=1&amp;to="&amp;_xlfn.ENCODEURL(F428)&amp;"&amp;su="&amp;_xlfn.ENCODEURL(N428)&amp;"&amp;body="&amp;_xlfn.ENCODEURL(O428),"mailto:"&amp;F428&amp;"?subject="&amp;_xlfn.ENCODEURL(N428)&amp;"&amp;body="&amp;_xlfn.ENCODEURL(O428)),"Write email"))</f>
        <v/>
      </c>
      <c r="E428" s="17"/>
      <c r="F428" s="17"/>
      <c r="G428" s="20"/>
      <c r="H428" s="17"/>
      <c r="I428" s="21"/>
      <c r="J428" s="17"/>
      <c r="K428" s="17"/>
      <c r="L428" s="18" t="str">
        <f aca="true">IF(OR(I428="",J428&lt;&gt;"Unpaid"),"",TODAY()-I428)</f>
        <v/>
      </c>
      <c r="M428" s="17"/>
      <c r="N428" s="0" t="str">
        <f aca="false">IF(OR(C428="",C428="Call them"),"",SUBSTITUTE(SUBSTITUTE(SUBSTITUTE(SUBSTITUTE(SUBSTITUTE(SUBSTITUTE(SUBSTITUTE(SUBSTITUTE(SUBSTITUTE(INDEX(Templates!$C$2:$C$5,P428),"{contact}",IF(E428="","there",E428)),"{client}",B428),"{invoice}",A428),"{amount}",TEXT(G428,"#,##0.00")),"{currency}",H428),"{due_date}",TEXT(I428,"d mmm yyyy")),"{days_overdue}",MAX(0,L428)),"{sender}",Settings!$B$2),"{business}",Settings!$B$3))</f>
        <v/>
      </c>
      <c r="O428" s="0" t="str">
        <f aca="false">IF(OR(C428="",C428="Call them"),"",SUBSTITUTE(SUBSTITUTE(SUBSTITUTE(SUBSTITUTE(SUBSTITUTE(SUBSTITUTE(SUBSTITUTE(SUBSTITUTE(SUBSTITUTE(INDEX(Templates!$D$2:$D$5,P428),"{contact}",IF(E428="","there",E428)),"{client}",B428),"{invoice}",A428),"{amount}",TEXT(G428,"#,##0.00")),"{currency}",H428),"{due_date}",TEXT(I428,"d mmm yyyy")),"{days_overdue}",MAX(0,L428)),"{sender}",Settings!$B$2),"{business}",Settings!$B$3))</f>
        <v/>
      </c>
      <c r="P428" s="19" t="n">
        <f aca="false">IF(OR(A428="",J428&lt;&gt;"Unpaid",I428=""),0,IF(L428&gt;=Settings!$B$8,4,IF(L428&gt;=Settings!$B$7,3,IF(L428&gt;=0,2,IF(L428&gt;=-Settings!$B$6,1,0)))))</f>
        <v>0</v>
      </c>
    </row>
    <row r="429" customFormat="false" ht="15" hidden="false" customHeight="false" outlineLevel="0" collapsed="false">
      <c r="A429" s="17"/>
      <c r="B429" s="17"/>
      <c r="C429" s="13" t="str">
        <f aca="false">IF(P429=0,"",IF(P429&gt;IFERROR(MATCH(K429,Templates!$A$2:$A$5,0),0),INDEX(Templates!$A$2:$A$5,P429),IF(AND(P429=4,L429&gt;=Settings!$B$8+7),"Call them","")))</f>
        <v/>
      </c>
      <c r="D429" s="14" t="str">
        <f aca="false">IF(N429="","",HYPERLINK(IF(Settings!$B$4="Gmail","https://mail.google.com/mail/?"&amp;IF(Settings!$B$5="","","authuser="&amp;_xlfn.ENCODEURL(Settings!$B$5)&amp;"&amp;")&amp;"view=cm&amp;fs=1&amp;to="&amp;_xlfn.ENCODEURL(F429)&amp;"&amp;su="&amp;_xlfn.ENCODEURL(N429)&amp;"&amp;body="&amp;_xlfn.ENCODEURL(O429),"mailto:"&amp;F429&amp;"?subject="&amp;_xlfn.ENCODEURL(N429)&amp;"&amp;body="&amp;_xlfn.ENCODEURL(O429)),"Write email"))</f>
        <v/>
      </c>
      <c r="E429" s="17"/>
      <c r="F429" s="17"/>
      <c r="G429" s="20"/>
      <c r="H429" s="17"/>
      <c r="I429" s="21"/>
      <c r="J429" s="17"/>
      <c r="K429" s="17"/>
      <c r="L429" s="18" t="str">
        <f aca="true">IF(OR(I429="",J429&lt;&gt;"Unpaid"),"",TODAY()-I429)</f>
        <v/>
      </c>
      <c r="M429" s="17"/>
      <c r="N429" s="0" t="str">
        <f aca="false">IF(OR(C429="",C429="Call them"),"",SUBSTITUTE(SUBSTITUTE(SUBSTITUTE(SUBSTITUTE(SUBSTITUTE(SUBSTITUTE(SUBSTITUTE(SUBSTITUTE(SUBSTITUTE(INDEX(Templates!$C$2:$C$5,P429),"{contact}",IF(E429="","there",E429)),"{client}",B429),"{invoice}",A429),"{amount}",TEXT(G429,"#,##0.00")),"{currency}",H429),"{due_date}",TEXT(I429,"d mmm yyyy")),"{days_overdue}",MAX(0,L429)),"{sender}",Settings!$B$2),"{business}",Settings!$B$3))</f>
        <v/>
      </c>
      <c r="O429" s="0" t="str">
        <f aca="false">IF(OR(C429="",C429="Call them"),"",SUBSTITUTE(SUBSTITUTE(SUBSTITUTE(SUBSTITUTE(SUBSTITUTE(SUBSTITUTE(SUBSTITUTE(SUBSTITUTE(SUBSTITUTE(INDEX(Templates!$D$2:$D$5,P429),"{contact}",IF(E429="","there",E429)),"{client}",B429),"{invoice}",A429),"{amount}",TEXT(G429,"#,##0.00")),"{currency}",H429),"{due_date}",TEXT(I429,"d mmm yyyy")),"{days_overdue}",MAX(0,L429)),"{sender}",Settings!$B$2),"{business}",Settings!$B$3))</f>
        <v/>
      </c>
      <c r="P429" s="19" t="n">
        <f aca="false">IF(OR(A429="",J429&lt;&gt;"Unpaid",I429=""),0,IF(L429&gt;=Settings!$B$8,4,IF(L429&gt;=Settings!$B$7,3,IF(L429&gt;=0,2,IF(L429&gt;=-Settings!$B$6,1,0)))))</f>
        <v>0</v>
      </c>
    </row>
    <row r="430" customFormat="false" ht="15" hidden="false" customHeight="false" outlineLevel="0" collapsed="false">
      <c r="A430" s="17"/>
      <c r="B430" s="17"/>
      <c r="C430" s="13" t="str">
        <f aca="false">IF(P430=0,"",IF(P430&gt;IFERROR(MATCH(K430,Templates!$A$2:$A$5,0),0),INDEX(Templates!$A$2:$A$5,P430),IF(AND(P430=4,L430&gt;=Settings!$B$8+7),"Call them","")))</f>
        <v/>
      </c>
      <c r="D430" s="14" t="str">
        <f aca="false">IF(N430="","",HYPERLINK(IF(Settings!$B$4="Gmail","https://mail.google.com/mail/?"&amp;IF(Settings!$B$5="","","authuser="&amp;_xlfn.ENCODEURL(Settings!$B$5)&amp;"&amp;")&amp;"view=cm&amp;fs=1&amp;to="&amp;_xlfn.ENCODEURL(F430)&amp;"&amp;su="&amp;_xlfn.ENCODEURL(N430)&amp;"&amp;body="&amp;_xlfn.ENCODEURL(O430),"mailto:"&amp;F430&amp;"?subject="&amp;_xlfn.ENCODEURL(N430)&amp;"&amp;body="&amp;_xlfn.ENCODEURL(O430)),"Write email"))</f>
        <v/>
      </c>
      <c r="E430" s="17"/>
      <c r="F430" s="17"/>
      <c r="G430" s="20"/>
      <c r="H430" s="17"/>
      <c r="I430" s="21"/>
      <c r="J430" s="17"/>
      <c r="K430" s="17"/>
      <c r="L430" s="18" t="str">
        <f aca="true">IF(OR(I430="",J430&lt;&gt;"Unpaid"),"",TODAY()-I430)</f>
        <v/>
      </c>
      <c r="M430" s="17"/>
      <c r="N430" s="0" t="str">
        <f aca="false">IF(OR(C430="",C430="Call them"),"",SUBSTITUTE(SUBSTITUTE(SUBSTITUTE(SUBSTITUTE(SUBSTITUTE(SUBSTITUTE(SUBSTITUTE(SUBSTITUTE(SUBSTITUTE(INDEX(Templates!$C$2:$C$5,P430),"{contact}",IF(E430="","there",E430)),"{client}",B430),"{invoice}",A430),"{amount}",TEXT(G430,"#,##0.00")),"{currency}",H430),"{due_date}",TEXT(I430,"d mmm yyyy")),"{days_overdue}",MAX(0,L430)),"{sender}",Settings!$B$2),"{business}",Settings!$B$3))</f>
        <v/>
      </c>
      <c r="O430" s="0" t="str">
        <f aca="false">IF(OR(C430="",C430="Call them"),"",SUBSTITUTE(SUBSTITUTE(SUBSTITUTE(SUBSTITUTE(SUBSTITUTE(SUBSTITUTE(SUBSTITUTE(SUBSTITUTE(SUBSTITUTE(INDEX(Templates!$D$2:$D$5,P430),"{contact}",IF(E430="","there",E430)),"{client}",B430),"{invoice}",A430),"{amount}",TEXT(G430,"#,##0.00")),"{currency}",H430),"{due_date}",TEXT(I430,"d mmm yyyy")),"{days_overdue}",MAX(0,L430)),"{sender}",Settings!$B$2),"{business}",Settings!$B$3))</f>
        <v/>
      </c>
      <c r="P430" s="19" t="n">
        <f aca="false">IF(OR(A430="",J430&lt;&gt;"Unpaid",I430=""),0,IF(L430&gt;=Settings!$B$8,4,IF(L430&gt;=Settings!$B$7,3,IF(L430&gt;=0,2,IF(L430&gt;=-Settings!$B$6,1,0)))))</f>
        <v>0</v>
      </c>
    </row>
    <row r="431" customFormat="false" ht="15" hidden="false" customHeight="false" outlineLevel="0" collapsed="false">
      <c r="A431" s="17"/>
      <c r="B431" s="17"/>
      <c r="C431" s="13" t="str">
        <f aca="false">IF(P431=0,"",IF(P431&gt;IFERROR(MATCH(K431,Templates!$A$2:$A$5,0),0),INDEX(Templates!$A$2:$A$5,P431),IF(AND(P431=4,L431&gt;=Settings!$B$8+7),"Call them","")))</f>
        <v/>
      </c>
      <c r="D431" s="14" t="str">
        <f aca="false">IF(N431="","",HYPERLINK(IF(Settings!$B$4="Gmail","https://mail.google.com/mail/?"&amp;IF(Settings!$B$5="","","authuser="&amp;_xlfn.ENCODEURL(Settings!$B$5)&amp;"&amp;")&amp;"view=cm&amp;fs=1&amp;to="&amp;_xlfn.ENCODEURL(F431)&amp;"&amp;su="&amp;_xlfn.ENCODEURL(N431)&amp;"&amp;body="&amp;_xlfn.ENCODEURL(O431),"mailto:"&amp;F431&amp;"?subject="&amp;_xlfn.ENCODEURL(N431)&amp;"&amp;body="&amp;_xlfn.ENCODEURL(O431)),"Write email"))</f>
        <v/>
      </c>
      <c r="E431" s="17"/>
      <c r="F431" s="17"/>
      <c r="G431" s="20"/>
      <c r="H431" s="17"/>
      <c r="I431" s="21"/>
      <c r="J431" s="17"/>
      <c r="K431" s="17"/>
      <c r="L431" s="18" t="str">
        <f aca="true">IF(OR(I431="",J431&lt;&gt;"Unpaid"),"",TODAY()-I431)</f>
        <v/>
      </c>
      <c r="M431" s="17"/>
      <c r="N431" s="0" t="str">
        <f aca="false">IF(OR(C431="",C431="Call them"),"",SUBSTITUTE(SUBSTITUTE(SUBSTITUTE(SUBSTITUTE(SUBSTITUTE(SUBSTITUTE(SUBSTITUTE(SUBSTITUTE(SUBSTITUTE(INDEX(Templates!$C$2:$C$5,P431),"{contact}",IF(E431="","there",E431)),"{client}",B431),"{invoice}",A431),"{amount}",TEXT(G431,"#,##0.00")),"{currency}",H431),"{due_date}",TEXT(I431,"d mmm yyyy")),"{days_overdue}",MAX(0,L431)),"{sender}",Settings!$B$2),"{business}",Settings!$B$3))</f>
        <v/>
      </c>
      <c r="O431" s="0" t="str">
        <f aca="false">IF(OR(C431="",C431="Call them"),"",SUBSTITUTE(SUBSTITUTE(SUBSTITUTE(SUBSTITUTE(SUBSTITUTE(SUBSTITUTE(SUBSTITUTE(SUBSTITUTE(SUBSTITUTE(INDEX(Templates!$D$2:$D$5,P431),"{contact}",IF(E431="","there",E431)),"{client}",B431),"{invoice}",A431),"{amount}",TEXT(G431,"#,##0.00")),"{currency}",H431),"{due_date}",TEXT(I431,"d mmm yyyy")),"{days_overdue}",MAX(0,L431)),"{sender}",Settings!$B$2),"{business}",Settings!$B$3))</f>
        <v/>
      </c>
      <c r="P431" s="19" t="n">
        <f aca="false">IF(OR(A431="",J431&lt;&gt;"Unpaid",I431=""),0,IF(L431&gt;=Settings!$B$8,4,IF(L431&gt;=Settings!$B$7,3,IF(L431&gt;=0,2,IF(L431&gt;=-Settings!$B$6,1,0)))))</f>
        <v>0</v>
      </c>
    </row>
    <row r="432" customFormat="false" ht="15" hidden="false" customHeight="false" outlineLevel="0" collapsed="false">
      <c r="A432" s="17"/>
      <c r="B432" s="17"/>
      <c r="C432" s="13" t="str">
        <f aca="false">IF(P432=0,"",IF(P432&gt;IFERROR(MATCH(K432,Templates!$A$2:$A$5,0),0),INDEX(Templates!$A$2:$A$5,P432),IF(AND(P432=4,L432&gt;=Settings!$B$8+7),"Call them","")))</f>
        <v/>
      </c>
      <c r="D432" s="14" t="str">
        <f aca="false">IF(N432="","",HYPERLINK(IF(Settings!$B$4="Gmail","https://mail.google.com/mail/?"&amp;IF(Settings!$B$5="","","authuser="&amp;_xlfn.ENCODEURL(Settings!$B$5)&amp;"&amp;")&amp;"view=cm&amp;fs=1&amp;to="&amp;_xlfn.ENCODEURL(F432)&amp;"&amp;su="&amp;_xlfn.ENCODEURL(N432)&amp;"&amp;body="&amp;_xlfn.ENCODEURL(O432),"mailto:"&amp;F432&amp;"?subject="&amp;_xlfn.ENCODEURL(N432)&amp;"&amp;body="&amp;_xlfn.ENCODEURL(O432)),"Write email"))</f>
        <v/>
      </c>
      <c r="E432" s="17"/>
      <c r="F432" s="17"/>
      <c r="G432" s="20"/>
      <c r="H432" s="17"/>
      <c r="I432" s="21"/>
      <c r="J432" s="17"/>
      <c r="K432" s="17"/>
      <c r="L432" s="18" t="str">
        <f aca="true">IF(OR(I432="",J432&lt;&gt;"Unpaid"),"",TODAY()-I432)</f>
        <v/>
      </c>
      <c r="M432" s="17"/>
      <c r="N432" s="0" t="str">
        <f aca="false">IF(OR(C432="",C432="Call them"),"",SUBSTITUTE(SUBSTITUTE(SUBSTITUTE(SUBSTITUTE(SUBSTITUTE(SUBSTITUTE(SUBSTITUTE(SUBSTITUTE(SUBSTITUTE(INDEX(Templates!$C$2:$C$5,P432),"{contact}",IF(E432="","there",E432)),"{client}",B432),"{invoice}",A432),"{amount}",TEXT(G432,"#,##0.00")),"{currency}",H432),"{due_date}",TEXT(I432,"d mmm yyyy")),"{days_overdue}",MAX(0,L432)),"{sender}",Settings!$B$2),"{business}",Settings!$B$3))</f>
        <v/>
      </c>
      <c r="O432" s="0" t="str">
        <f aca="false">IF(OR(C432="",C432="Call them"),"",SUBSTITUTE(SUBSTITUTE(SUBSTITUTE(SUBSTITUTE(SUBSTITUTE(SUBSTITUTE(SUBSTITUTE(SUBSTITUTE(SUBSTITUTE(INDEX(Templates!$D$2:$D$5,P432),"{contact}",IF(E432="","there",E432)),"{client}",B432),"{invoice}",A432),"{amount}",TEXT(G432,"#,##0.00")),"{currency}",H432),"{due_date}",TEXT(I432,"d mmm yyyy")),"{days_overdue}",MAX(0,L432)),"{sender}",Settings!$B$2),"{business}",Settings!$B$3))</f>
        <v/>
      </c>
      <c r="P432" s="19" t="n">
        <f aca="false">IF(OR(A432="",J432&lt;&gt;"Unpaid",I432=""),0,IF(L432&gt;=Settings!$B$8,4,IF(L432&gt;=Settings!$B$7,3,IF(L432&gt;=0,2,IF(L432&gt;=-Settings!$B$6,1,0)))))</f>
        <v>0</v>
      </c>
    </row>
    <row r="433" customFormat="false" ht="15" hidden="false" customHeight="false" outlineLevel="0" collapsed="false">
      <c r="A433" s="17"/>
      <c r="B433" s="17"/>
      <c r="C433" s="13" t="str">
        <f aca="false">IF(P433=0,"",IF(P433&gt;IFERROR(MATCH(K433,Templates!$A$2:$A$5,0),0),INDEX(Templates!$A$2:$A$5,P433),IF(AND(P433=4,L433&gt;=Settings!$B$8+7),"Call them","")))</f>
        <v/>
      </c>
      <c r="D433" s="14" t="str">
        <f aca="false">IF(N433="","",HYPERLINK(IF(Settings!$B$4="Gmail","https://mail.google.com/mail/?"&amp;IF(Settings!$B$5="","","authuser="&amp;_xlfn.ENCODEURL(Settings!$B$5)&amp;"&amp;")&amp;"view=cm&amp;fs=1&amp;to="&amp;_xlfn.ENCODEURL(F433)&amp;"&amp;su="&amp;_xlfn.ENCODEURL(N433)&amp;"&amp;body="&amp;_xlfn.ENCODEURL(O433),"mailto:"&amp;F433&amp;"?subject="&amp;_xlfn.ENCODEURL(N433)&amp;"&amp;body="&amp;_xlfn.ENCODEURL(O433)),"Write email"))</f>
        <v/>
      </c>
      <c r="E433" s="17"/>
      <c r="F433" s="17"/>
      <c r="G433" s="20"/>
      <c r="H433" s="17"/>
      <c r="I433" s="21"/>
      <c r="J433" s="17"/>
      <c r="K433" s="17"/>
      <c r="L433" s="18" t="str">
        <f aca="true">IF(OR(I433="",J433&lt;&gt;"Unpaid"),"",TODAY()-I433)</f>
        <v/>
      </c>
      <c r="M433" s="17"/>
      <c r="N433" s="0" t="str">
        <f aca="false">IF(OR(C433="",C433="Call them"),"",SUBSTITUTE(SUBSTITUTE(SUBSTITUTE(SUBSTITUTE(SUBSTITUTE(SUBSTITUTE(SUBSTITUTE(SUBSTITUTE(SUBSTITUTE(INDEX(Templates!$C$2:$C$5,P433),"{contact}",IF(E433="","there",E433)),"{client}",B433),"{invoice}",A433),"{amount}",TEXT(G433,"#,##0.00")),"{currency}",H433),"{due_date}",TEXT(I433,"d mmm yyyy")),"{days_overdue}",MAX(0,L433)),"{sender}",Settings!$B$2),"{business}",Settings!$B$3))</f>
        <v/>
      </c>
      <c r="O433" s="0" t="str">
        <f aca="false">IF(OR(C433="",C433="Call them"),"",SUBSTITUTE(SUBSTITUTE(SUBSTITUTE(SUBSTITUTE(SUBSTITUTE(SUBSTITUTE(SUBSTITUTE(SUBSTITUTE(SUBSTITUTE(INDEX(Templates!$D$2:$D$5,P433),"{contact}",IF(E433="","there",E433)),"{client}",B433),"{invoice}",A433),"{amount}",TEXT(G433,"#,##0.00")),"{currency}",H433),"{due_date}",TEXT(I433,"d mmm yyyy")),"{days_overdue}",MAX(0,L433)),"{sender}",Settings!$B$2),"{business}",Settings!$B$3))</f>
        <v/>
      </c>
      <c r="P433" s="19" t="n">
        <f aca="false">IF(OR(A433="",J433&lt;&gt;"Unpaid",I433=""),0,IF(L433&gt;=Settings!$B$8,4,IF(L433&gt;=Settings!$B$7,3,IF(L433&gt;=0,2,IF(L433&gt;=-Settings!$B$6,1,0)))))</f>
        <v>0</v>
      </c>
    </row>
    <row r="434" customFormat="false" ht="15" hidden="false" customHeight="false" outlineLevel="0" collapsed="false">
      <c r="A434" s="17"/>
      <c r="B434" s="17"/>
      <c r="C434" s="13" t="str">
        <f aca="false">IF(P434=0,"",IF(P434&gt;IFERROR(MATCH(K434,Templates!$A$2:$A$5,0),0),INDEX(Templates!$A$2:$A$5,P434),IF(AND(P434=4,L434&gt;=Settings!$B$8+7),"Call them","")))</f>
        <v/>
      </c>
      <c r="D434" s="14" t="str">
        <f aca="false">IF(N434="","",HYPERLINK(IF(Settings!$B$4="Gmail","https://mail.google.com/mail/?"&amp;IF(Settings!$B$5="","","authuser="&amp;_xlfn.ENCODEURL(Settings!$B$5)&amp;"&amp;")&amp;"view=cm&amp;fs=1&amp;to="&amp;_xlfn.ENCODEURL(F434)&amp;"&amp;su="&amp;_xlfn.ENCODEURL(N434)&amp;"&amp;body="&amp;_xlfn.ENCODEURL(O434),"mailto:"&amp;F434&amp;"?subject="&amp;_xlfn.ENCODEURL(N434)&amp;"&amp;body="&amp;_xlfn.ENCODEURL(O434)),"Write email"))</f>
        <v/>
      </c>
      <c r="E434" s="17"/>
      <c r="F434" s="17"/>
      <c r="G434" s="20"/>
      <c r="H434" s="17"/>
      <c r="I434" s="21"/>
      <c r="J434" s="17"/>
      <c r="K434" s="17"/>
      <c r="L434" s="18" t="str">
        <f aca="true">IF(OR(I434="",J434&lt;&gt;"Unpaid"),"",TODAY()-I434)</f>
        <v/>
      </c>
      <c r="M434" s="17"/>
      <c r="N434" s="0" t="str">
        <f aca="false">IF(OR(C434="",C434="Call them"),"",SUBSTITUTE(SUBSTITUTE(SUBSTITUTE(SUBSTITUTE(SUBSTITUTE(SUBSTITUTE(SUBSTITUTE(SUBSTITUTE(SUBSTITUTE(INDEX(Templates!$C$2:$C$5,P434),"{contact}",IF(E434="","there",E434)),"{client}",B434),"{invoice}",A434),"{amount}",TEXT(G434,"#,##0.00")),"{currency}",H434),"{due_date}",TEXT(I434,"d mmm yyyy")),"{days_overdue}",MAX(0,L434)),"{sender}",Settings!$B$2),"{business}",Settings!$B$3))</f>
        <v/>
      </c>
      <c r="O434" s="0" t="str">
        <f aca="false">IF(OR(C434="",C434="Call them"),"",SUBSTITUTE(SUBSTITUTE(SUBSTITUTE(SUBSTITUTE(SUBSTITUTE(SUBSTITUTE(SUBSTITUTE(SUBSTITUTE(SUBSTITUTE(INDEX(Templates!$D$2:$D$5,P434),"{contact}",IF(E434="","there",E434)),"{client}",B434),"{invoice}",A434),"{amount}",TEXT(G434,"#,##0.00")),"{currency}",H434),"{due_date}",TEXT(I434,"d mmm yyyy")),"{days_overdue}",MAX(0,L434)),"{sender}",Settings!$B$2),"{business}",Settings!$B$3))</f>
        <v/>
      </c>
      <c r="P434" s="19" t="n">
        <f aca="false">IF(OR(A434="",J434&lt;&gt;"Unpaid",I434=""),0,IF(L434&gt;=Settings!$B$8,4,IF(L434&gt;=Settings!$B$7,3,IF(L434&gt;=0,2,IF(L434&gt;=-Settings!$B$6,1,0)))))</f>
        <v>0</v>
      </c>
    </row>
    <row r="435" customFormat="false" ht="15" hidden="false" customHeight="false" outlineLevel="0" collapsed="false">
      <c r="A435" s="17"/>
      <c r="B435" s="17"/>
      <c r="C435" s="13" t="str">
        <f aca="false">IF(P435=0,"",IF(P435&gt;IFERROR(MATCH(K435,Templates!$A$2:$A$5,0),0),INDEX(Templates!$A$2:$A$5,P435),IF(AND(P435=4,L435&gt;=Settings!$B$8+7),"Call them","")))</f>
        <v/>
      </c>
      <c r="D435" s="14" t="str">
        <f aca="false">IF(N435="","",HYPERLINK(IF(Settings!$B$4="Gmail","https://mail.google.com/mail/?"&amp;IF(Settings!$B$5="","","authuser="&amp;_xlfn.ENCODEURL(Settings!$B$5)&amp;"&amp;")&amp;"view=cm&amp;fs=1&amp;to="&amp;_xlfn.ENCODEURL(F435)&amp;"&amp;su="&amp;_xlfn.ENCODEURL(N435)&amp;"&amp;body="&amp;_xlfn.ENCODEURL(O435),"mailto:"&amp;F435&amp;"?subject="&amp;_xlfn.ENCODEURL(N435)&amp;"&amp;body="&amp;_xlfn.ENCODEURL(O435)),"Write email"))</f>
        <v/>
      </c>
      <c r="E435" s="17"/>
      <c r="F435" s="17"/>
      <c r="G435" s="20"/>
      <c r="H435" s="17"/>
      <c r="I435" s="21"/>
      <c r="J435" s="17"/>
      <c r="K435" s="17"/>
      <c r="L435" s="18" t="str">
        <f aca="true">IF(OR(I435="",J435&lt;&gt;"Unpaid"),"",TODAY()-I435)</f>
        <v/>
      </c>
      <c r="M435" s="17"/>
      <c r="N435" s="0" t="str">
        <f aca="false">IF(OR(C435="",C435="Call them"),"",SUBSTITUTE(SUBSTITUTE(SUBSTITUTE(SUBSTITUTE(SUBSTITUTE(SUBSTITUTE(SUBSTITUTE(SUBSTITUTE(SUBSTITUTE(INDEX(Templates!$C$2:$C$5,P435),"{contact}",IF(E435="","there",E435)),"{client}",B435),"{invoice}",A435),"{amount}",TEXT(G435,"#,##0.00")),"{currency}",H435),"{due_date}",TEXT(I435,"d mmm yyyy")),"{days_overdue}",MAX(0,L435)),"{sender}",Settings!$B$2),"{business}",Settings!$B$3))</f>
        <v/>
      </c>
      <c r="O435" s="0" t="str">
        <f aca="false">IF(OR(C435="",C435="Call them"),"",SUBSTITUTE(SUBSTITUTE(SUBSTITUTE(SUBSTITUTE(SUBSTITUTE(SUBSTITUTE(SUBSTITUTE(SUBSTITUTE(SUBSTITUTE(INDEX(Templates!$D$2:$D$5,P435),"{contact}",IF(E435="","there",E435)),"{client}",B435),"{invoice}",A435),"{amount}",TEXT(G435,"#,##0.00")),"{currency}",H435),"{due_date}",TEXT(I435,"d mmm yyyy")),"{days_overdue}",MAX(0,L435)),"{sender}",Settings!$B$2),"{business}",Settings!$B$3))</f>
        <v/>
      </c>
      <c r="P435" s="19" t="n">
        <f aca="false">IF(OR(A435="",J435&lt;&gt;"Unpaid",I435=""),0,IF(L435&gt;=Settings!$B$8,4,IF(L435&gt;=Settings!$B$7,3,IF(L435&gt;=0,2,IF(L435&gt;=-Settings!$B$6,1,0)))))</f>
        <v>0</v>
      </c>
    </row>
    <row r="436" customFormat="false" ht="15" hidden="false" customHeight="false" outlineLevel="0" collapsed="false">
      <c r="A436" s="17"/>
      <c r="B436" s="17"/>
      <c r="C436" s="13" t="str">
        <f aca="false">IF(P436=0,"",IF(P436&gt;IFERROR(MATCH(K436,Templates!$A$2:$A$5,0),0),INDEX(Templates!$A$2:$A$5,P436),IF(AND(P436=4,L436&gt;=Settings!$B$8+7),"Call them","")))</f>
        <v/>
      </c>
      <c r="D436" s="14" t="str">
        <f aca="false">IF(N436="","",HYPERLINK(IF(Settings!$B$4="Gmail","https://mail.google.com/mail/?"&amp;IF(Settings!$B$5="","","authuser="&amp;_xlfn.ENCODEURL(Settings!$B$5)&amp;"&amp;")&amp;"view=cm&amp;fs=1&amp;to="&amp;_xlfn.ENCODEURL(F436)&amp;"&amp;su="&amp;_xlfn.ENCODEURL(N436)&amp;"&amp;body="&amp;_xlfn.ENCODEURL(O436),"mailto:"&amp;F436&amp;"?subject="&amp;_xlfn.ENCODEURL(N436)&amp;"&amp;body="&amp;_xlfn.ENCODEURL(O436)),"Write email"))</f>
        <v/>
      </c>
      <c r="E436" s="17"/>
      <c r="F436" s="17"/>
      <c r="G436" s="20"/>
      <c r="H436" s="17"/>
      <c r="I436" s="21"/>
      <c r="J436" s="17"/>
      <c r="K436" s="17"/>
      <c r="L436" s="18" t="str">
        <f aca="true">IF(OR(I436="",J436&lt;&gt;"Unpaid"),"",TODAY()-I436)</f>
        <v/>
      </c>
      <c r="M436" s="17"/>
      <c r="N436" s="0" t="str">
        <f aca="false">IF(OR(C436="",C436="Call them"),"",SUBSTITUTE(SUBSTITUTE(SUBSTITUTE(SUBSTITUTE(SUBSTITUTE(SUBSTITUTE(SUBSTITUTE(SUBSTITUTE(SUBSTITUTE(INDEX(Templates!$C$2:$C$5,P436),"{contact}",IF(E436="","there",E436)),"{client}",B436),"{invoice}",A436),"{amount}",TEXT(G436,"#,##0.00")),"{currency}",H436),"{due_date}",TEXT(I436,"d mmm yyyy")),"{days_overdue}",MAX(0,L436)),"{sender}",Settings!$B$2),"{business}",Settings!$B$3))</f>
        <v/>
      </c>
      <c r="O436" s="0" t="str">
        <f aca="false">IF(OR(C436="",C436="Call them"),"",SUBSTITUTE(SUBSTITUTE(SUBSTITUTE(SUBSTITUTE(SUBSTITUTE(SUBSTITUTE(SUBSTITUTE(SUBSTITUTE(SUBSTITUTE(INDEX(Templates!$D$2:$D$5,P436),"{contact}",IF(E436="","there",E436)),"{client}",B436),"{invoice}",A436),"{amount}",TEXT(G436,"#,##0.00")),"{currency}",H436),"{due_date}",TEXT(I436,"d mmm yyyy")),"{days_overdue}",MAX(0,L436)),"{sender}",Settings!$B$2),"{business}",Settings!$B$3))</f>
        <v/>
      </c>
      <c r="P436" s="19" t="n">
        <f aca="false">IF(OR(A436="",J436&lt;&gt;"Unpaid",I436=""),0,IF(L436&gt;=Settings!$B$8,4,IF(L436&gt;=Settings!$B$7,3,IF(L436&gt;=0,2,IF(L436&gt;=-Settings!$B$6,1,0)))))</f>
        <v>0</v>
      </c>
    </row>
    <row r="437" customFormat="false" ht="15" hidden="false" customHeight="false" outlineLevel="0" collapsed="false">
      <c r="A437" s="17"/>
      <c r="B437" s="17"/>
      <c r="C437" s="13" t="str">
        <f aca="false">IF(P437=0,"",IF(P437&gt;IFERROR(MATCH(K437,Templates!$A$2:$A$5,0),0),INDEX(Templates!$A$2:$A$5,P437),IF(AND(P437=4,L437&gt;=Settings!$B$8+7),"Call them","")))</f>
        <v/>
      </c>
      <c r="D437" s="14" t="str">
        <f aca="false">IF(N437="","",HYPERLINK(IF(Settings!$B$4="Gmail","https://mail.google.com/mail/?"&amp;IF(Settings!$B$5="","","authuser="&amp;_xlfn.ENCODEURL(Settings!$B$5)&amp;"&amp;")&amp;"view=cm&amp;fs=1&amp;to="&amp;_xlfn.ENCODEURL(F437)&amp;"&amp;su="&amp;_xlfn.ENCODEURL(N437)&amp;"&amp;body="&amp;_xlfn.ENCODEURL(O437),"mailto:"&amp;F437&amp;"?subject="&amp;_xlfn.ENCODEURL(N437)&amp;"&amp;body="&amp;_xlfn.ENCODEURL(O437)),"Write email"))</f>
        <v/>
      </c>
      <c r="E437" s="17"/>
      <c r="F437" s="17"/>
      <c r="G437" s="20"/>
      <c r="H437" s="17"/>
      <c r="I437" s="21"/>
      <c r="J437" s="17"/>
      <c r="K437" s="17"/>
      <c r="L437" s="18" t="str">
        <f aca="true">IF(OR(I437="",J437&lt;&gt;"Unpaid"),"",TODAY()-I437)</f>
        <v/>
      </c>
      <c r="M437" s="17"/>
      <c r="N437" s="0" t="str">
        <f aca="false">IF(OR(C437="",C437="Call them"),"",SUBSTITUTE(SUBSTITUTE(SUBSTITUTE(SUBSTITUTE(SUBSTITUTE(SUBSTITUTE(SUBSTITUTE(SUBSTITUTE(SUBSTITUTE(INDEX(Templates!$C$2:$C$5,P437),"{contact}",IF(E437="","there",E437)),"{client}",B437),"{invoice}",A437),"{amount}",TEXT(G437,"#,##0.00")),"{currency}",H437),"{due_date}",TEXT(I437,"d mmm yyyy")),"{days_overdue}",MAX(0,L437)),"{sender}",Settings!$B$2),"{business}",Settings!$B$3))</f>
        <v/>
      </c>
      <c r="O437" s="0" t="str">
        <f aca="false">IF(OR(C437="",C437="Call them"),"",SUBSTITUTE(SUBSTITUTE(SUBSTITUTE(SUBSTITUTE(SUBSTITUTE(SUBSTITUTE(SUBSTITUTE(SUBSTITUTE(SUBSTITUTE(INDEX(Templates!$D$2:$D$5,P437),"{contact}",IF(E437="","there",E437)),"{client}",B437),"{invoice}",A437),"{amount}",TEXT(G437,"#,##0.00")),"{currency}",H437),"{due_date}",TEXT(I437,"d mmm yyyy")),"{days_overdue}",MAX(0,L437)),"{sender}",Settings!$B$2),"{business}",Settings!$B$3))</f>
        <v/>
      </c>
      <c r="P437" s="19" t="n">
        <f aca="false">IF(OR(A437="",J437&lt;&gt;"Unpaid",I437=""),0,IF(L437&gt;=Settings!$B$8,4,IF(L437&gt;=Settings!$B$7,3,IF(L437&gt;=0,2,IF(L437&gt;=-Settings!$B$6,1,0)))))</f>
        <v>0</v>
      </c>
    </row>
    <row r="438" customFormat="false" ht="15" hidden="false" customHeight="false" outlineLevel="0" collapsed="false">
      <c r="A438" s="17"/>
      <c r="B438" s="17"/>
      <c r="C438" s="13" t="str">
        <f aca="false">IF(P438=0,"",IF(P438&gt;IFERROR(MATCH(K438,Templates!$A$2:$A$5,0),0),INDEX(Templates!$A$2:$A$5,P438),IF(AND(P438=4,L438&gt;=Settings!$B$8+7),"Call them","")))</f>
        <v/>
      </c>
      <c r="D438" s="14" t="str">
        <f aca="false">IF(N438="","",HYPERLINK(IF(Settings!$B$4="Gmail","https://mail.google.com/mail/?"&amp;IF(Settings!$B$5="","","authuser="&amp;_xlfn.ENCODEURL(Settings!$B$5)&amp;"&amp;")&amp;"view=cm&amp;fs=1&amp;to="&amp;_xlfn.ENCODEURL(F438)&amp;"&amp;su="&amp;_xlfn.ENCODEURL(N438)&amp;"&amp;body="&amp;_xlfn.ENCODEURL(O438),"mailto:"&amp;F438&amp;"?subject="&amp;_xlfn.ENCODEURL(N438)&amp;"&amp;body="&amp;_xlfn.ENCODEURL(O438)),"Write email"))</f>
        <v/>
      </c>
      <c r="E438" s="17"/>
      <c r="F438" s="17"/>
      <c r="G438" s="20"/>
      <c r="H438" s="17"/>
      <c r="I438" s="21"/>
      <c r="J438" s="17"/>
      <c r="K438" s="17"/>
      <c r="L438" s="18" t="str">
        <f aca="true">IF(OR(I438="",J438&lt;&gt;"Unpaid"),"",TODAY()-I438)</f>
        <v/>
      </c>
      <c r="M438" s="17"/>
      <c r="N438" s="0" t="str">
        <f aca="false">IF(OR(C438="",C438="Call them"),"",SUBSTITUTE(SUBSTITUTE(SUBSTITUTE(SUBSTITUTE(SUBSTITUTE(SUBSTITUTE(SUBSTITUTE(SUBSTITUTE(SUBSTITUTE(INDEX(Templates!$C$2:$C$5,P438),"{contact}",IF(E438="","there",E438)),"{client}",B438),"{invoice}",A438),"{amount}",TEXT(G438,"#,##0.00")),"{currency}",H438),"{due_date}",TEXT(I438,"d mmm yyyy")),"{days_overdue}",MAX(0,L438)),"{sender}",Settings!$B$2),"{business}",Settings!$B$3))</f>
        <v/>
      </c>
      <c r="O438" s="0" t="str">
        <f aca="false">IF(OR(C438="",C438="Call them"),"",SUBSTITUTE(SUBSTITUTE(SUBSTITUTE(SUBSTITUTE(SUBSTITUTE(SUBSTITUTE(SUBSTITUTE(SUBSTITUTE(SUBSTITUTE(INDEX(Templates!$D$2:$D$5,P438),"{contact}",IF(E438="","there",E438)),"{client}",B438),"{invoice}",A438),"{amount}",TEXT(G438,"#,##0.00")),"{currency}",H438),"{due_date}",TEXT(I438,"d mmm yyyy")),"{days_overdue}",MAX(0,L438)),"{sender}",Settings!$B$2),"{business}",Settings!$B$3))</f>
        <v/>
      </c>
      <c r="P438" s="19" t="n">
        <f aca="false">IF(OR(A438="",J438&lt;&gt;"Unpaid",I438=""),0,IF(L438&gt;=Settings!$B$8,4,IF(L438&gt;=Settings!$B$7,3,IF(L438&gt;=0,2,IF(L438&gt;=-Settings!$B$6,1,0)))))</f>
        <v>0</v>
      </c>
    </row>
    <row r="439" customFormat="false" ht="15" hidden="false" customHeight="false" outlineLevel="0" collapsed="false">
      <c r="A439" s="17"/>
      <c r="B439" s="17"/>
      <c r="C439" s="13" t="str">
        <f aca="false">IF(P439=0,"",IF(P439&gt;IFERROR(MATCH(K439,Templates!$A$2:$A$5,0),0),INDEX(Templates!$A$2:$A$5,P439),IF(AND(P439=4,L439&gt;=Settings!$B$8+7),"Call them","")))</f>
        <v/>
      </c>
      <c r="D439" s="14" t="str">
        <f aca="false">IF(N439="","",HYPERLINK(IF(Settings!$B$4="Gmail","https://mail.google.com/mail/?"&amp;IF(Settings!$B$5="","","authuser="&amp;_xlfn.ENCODEURL(Settings!$B$5)&amp;"&amp;")&amp;"view=cm&amp;fs=1&amp;to="&amp;_xlfn.ENCODEURL(F439)&amp;"&amp;su="&amp;_xlfn.ENCODEURL(N439)&amp;"&amp;body="&amp;_xlfn.ENCODEURL(O439),"mailto:"&amp;F439&amp;"?subject="&amp;_xlfn.ENCODEURL(N439)&amp;"&amp;body="&amp;_xlfn.ENCODEURL(O439)),"Write email"))</f>
        <v/>
      </c>
      <c r="E439" s="17"/>
      <c r="F439" s="17"/>
      <c r="G439" s="20"/>
      <c r="H439" s="17"/>
      <c r="I439" s="21"/>
      <c r="J439" s="17"/>
      <c r="K439" s="17"/>
      <c r="L439" s="18" t="str">
        <f aca="true">IF(OR(I439="",J439&lt;&gt;"Unpaid"),"",TODAY()-I439)</f>
        <v/>
      </c>
      <c r="M439" s="17"/>
      <c r="N439" s="0" t="str">
        <f aca="false">IF(OR(C439="",C439="Call them"),"",SUBSTITUTE(SUBSTITUTE(SUBSTITUTE(SUBSTITUTE(SUBSTITUTE(SUBSTITUTE(SUBSTITUTE(SUBSTITUTE(SUBSTITUTE(INDEX(Templates!$C$2:$C$5,P439),"{contact}",IF(E439="","there",E439)),"{client}",B439),"{invoice}",A439),"{amount}",TEXT(G439,"#,##0.00")),"{currency}",H439),"{due_date}",TEXT(I439,"d mmm yyyy")),"{days_overdue}",MAX(0,L439)),"{sender}",Settings!$B$2),"{business}",Settings!$B$3))</f>
        <v/>
      </c>
      <c r="O439" s="0" t="str">
        <f aca="false">IF(OR(C439="",C439="Call them"),"",SUBSTITUTE(SUBSTITUTE(SUBSTITUTE(SUBSTITUTE(SUBSTITUTE(SUBSTITUTE(SUBSTITUTE(SUBSTITUTE(SUBSTITUTE(INDEX(Templates!$D$2:$D$5,P439),"{contact}",IF(E439="","there",E439)),"{client}",B439),"{invoice}",A439),"{amount}",TEXT(G439,"#,##0.00")),"{currency}",H439),"{due_date}",TEXT(I439,"d mmm yyyy")),"{days_overdue}",MAX(0,L439)),"{sender}",Settings!$B$2),"{business}",Settings!$B$3))</f>
        <v/>
      </c>
      <c r="P439" s="19" t="n">
        <f aca="false">IF(OR(A439="",J439&lt;&gt;"Unpaid",I439=""),0,IF(L439&gt;=Settings!$B$8,4,IF(L439&gt;=Settings!$B$7,3,IF(L439&gt;=0,2,IF(L439&gt;=-Settings!$B$6,1,0)))))</f>
        <v>0</v>
      </c>
    </row>
    <row r="440" customFormat="false" ht="15" hidden="false" customHeight="false" outlineLevel="0" collapsed="false">
      <c r="A440" s="17"/>
      <c r="B440" s="17"/>
      <c r="C440" s="13" t="str">
        <f aca="false">IF(P440=0,"",IF(P440&gt;IFERROR(MATCH(K440,Templates!$A$2:$A$5,0),0),INDEX(Templates!$A$2:$A$5,P440),IF(AND(P440=4,L440&gt;=Settings!$B$8+7),"Call them","")))</f>
        <v/>
      </c>
      <c r="D440" s="14" t="str">
        <f aca="false">IF(N440="","",HYPERLINK(IF(Settings!$B$4="Gmail","https://mail.google.com/mail/?"&amp;IF(Settings!$B$5="","","authuser="&amp;_xlfn.ENCODEURL(Settings!$B$5)&amp;"&amp;")&amp;"view=cm&amp;fs=1&amp;to="&amp;_xlfn.ENCODEURL(F440)&amp;"&amp;su="&amp;_xlfn.ENCODEURL(N440)&amp;"&amp;body="&amp;_xlfn.ENCODEURL(O440),"mailto:"&amp;F440&amp;"?subject="&amp;_xlfn.ENCODEURL(N440)&amp;"&amp;body="&amp;_xlfn.ENCODEURL(O440)),"Write email"))</f>
        <v/>
      </c>
      <c r="E440" s="17"/>
      <c r="F440" s="17"/>
      <c r="G440" s="20"/>
      <c r="H440" s="17"/>
      <c r="I440" s="21"/>
      <c r="J440" s="17"/>
      <c r="K440" s="17"/>
      <c r="L440" s="18" t="str">
        <f aca="true">IF(OR(I440="",J440&lt;&gt;"Unpaid"),"",TODAY()-I440)</f>
        <v/>
      </c>
      <c r="M440" s="17"/>
      <c r="N440" s="0" t="str">
        <f aca="false">IF(OR(C440="",C440="Call them"),"",SUBSTITUTE(SUBSTITUTE(SUBSTITUTE(SUBSTITUTE(SUBSTITUTE(SUBSTITUTE(SUBSTITUTE(SUBSTITUTE(SUBSTITUTE(INDEX(Templates!$C$2:$C$5,P440),"{contact}",IF(E440="","there",E440)),"{client}",B440),"{invoice}",A440),"{amount}",TEXT(G440,"#,##0.00")),"{currency}",H440),"{due_date}",TEXT(I440,"d mmm yyyy")),"{days_overdue}",MAX(0,L440)),"{sender}",Settings!$B$2),"{business}",Settings!$B$3))</f>
        <v/>
      </c>
      <c r="O440" s="0" t="str">
        <f aca="false">IF(OR(C440="",C440="Call them"),"",SUBSTITUTE(SUBSTITUTE(SUBSTITUTE(SUBSTITUTE(SUBSTITUTE(SUBSTITUTE(SUBSTITUTE(SUBSTITUTE(SUBSTITUTE(INDEX(Templates!$D$2:$D$5,P440),"{contact}",IF(E440="","there",E440)),"{client}",B440),"{invoice}",A440),"{amount}",TEXT(G440,"#,##0.00")),"{currency}",H440),"{due_date}",TEXT(I440,"d mmm yyyy")),"{days_overdue}",MAX(0,L440)),"{sender}",Settings!$B$2),"{business}",Settings!$B$3))</f>
        <v/>
      </c>
      <c r="P440" s="19" t="n">
        <f aca="false">IF(OR(A440="",J440&lt;&gt;"Unpaid",I440=""),0,IF(L440&gt;=Settings!$B$8,4,IF(L440&gt;=Settings!$B$7,3,IF(L440&gt;=0,2,IF(L440&gt;=-Settings!$B$6,1,0)))))</f>
        <v>0</v>
      </c>
    </row>
    <row r="441" customFormat="false" ht="15" hidden="false" customHeight="false" outlineLevel="0" collapsed="false">
      <c r="A441" s="17"/>
      <c r="B441" s="17"/>
      <c r="C441" s="13" t="str">
        <f aca="false">IF(P441=0,"",IF(P441&gt;IFERROR(MATCH(K441,Templates!$A$2:$A$5,0),0),INDEX(Templates!$A$2:$A$5,P441),IF(AND(P441=4,L441&gt;=Settings!$B$8+7),"Call them","")))</f>
        <v/>
      </c>
      <c r="D441" s="14" t="str">
        <f aca="false">IF(N441="","",HYPERLINK(IF(Settings!$B$4="Gmail","https://mail.google.com/mail/?"&amp;IF(Settings!$B$5="","","authuser="&amp;_xlfn.ENCODEURL(Settings!$B$5)&amp;"&amp;")&amp;"view=cm&amp;fs=1&amp;to="&amp;_xlfn.ENCODEURL(F441)&amp;"&amp;su="&amp;_xlfn.ENCODEURL(N441)&amp;"&amp;body="&amp;_xlfn.ENCODEURL(O441),"mailto:"&amp;F441&amp;"?subject="&amp;_xlfn.ENCODEURL(N441)&amp;"&amp;body="&amp;_xlfn.ENCODEURL(O441)),"Write email"))</f>
        <v/>
      </c>
      <c r="E441" s="17"/>
      <c r="F441" s="17"/>
      <c r="G441" s="20"/>
      <c r="H441" s="17"/>
      <c r="I441" s="21"/>
      <c r="J441" s="17"/>
      <c r="K441" s="17"/>
      <c r="L441" s="18" t="str">
        <f aca="true">IF(OR(I441="",J441&lt;&gt;"Unpaid"),"",TODAY()-I441)</f>
        <v/>
      </c>
      <c r="M441" s="17"/>
      <c r="N441" s="0" t="str">
        <f aca="false">IF(OR(C441="",C441="Call them"),"",SUBSTITUTE(SUBSTITUTE(SUBSTITUTE(SUBSTITUTE(SUBSTITUTE(SUBSTITUTE(SUBSTITUTE(SUBSTITUTE(SUBSTITUTE(INDEX(Templates!$C$2:$C$5,P441),"{contact}",IF(E441="","there",E441)),"{client}",B441),"{invoice}",A441),"{amount}",TEXT(G441,"#,##0.00")),"{currency}",H441),"{due_date}",TEXT(I441,"d mmm yyyy")),"{days_overdue}",MAX(0,L441)),"{sender}",Settings!$B$2),"{business}",Settings!$B$3))</f>
        <v/>
      </c>
      <c r="O441" s="0" t="str">
        <f aca="false">IF(OR(C441="",C441="Call them"),"",SUBSTITUTE(SUBSTITUTE(SUBSTITUTE(SUBSTITUTE(SUBSTITUTE(SUBSTITUTE(SUBSTITUTE(SUBSTITUTE(SUBSTITUTE(INDEX(Templates!$D$2:$D$5,P441),"{contact}",IF(E441="","there",E441)),"{client}",B441),"{invoice}",A441),"{amount}",TEXT(G441,"#,##0.00")),"{currency}",H441),"{due_date}",TEXT(I441,"d mmm yyyy")),"{days_overdue}",MAX(0,L441)),"{sender}",Settings!$B$2),"{business}",Settings!$B$3))</f>
        <v/>
      </c>
      <c r="P441" s="19" t="n">
        <f aca="false">IF(OR(A441="",J441&lt;&gt;"Unpaid",I441=""),0,IF(L441&gt;=Settings!$B$8,4,IF(L441&gt;=Settings!$B$7,3,IF(L441&gt;=0,2,IF(L441&gt;=-Settings!$B$6,1,0)))))</f>
        <v>0</v>
      </c>
    </row>
    <row r="442" customFormat="false" ht="15" hidden="false" customHeight="false" outlineLevel="0" collapsed="false">
      <c r="A442" s="17"/>
      <c r="B442" s="17"/>
      <c r="C442" s="13" t="str">
        <f aca="false">IF(P442=0,"",IF(P442&gt;IFERROR(MATCH(K442,Templates!$A$2:$A$5,0),0),INDEX(Templates!$A$2:$A$5,P442),IF(AND(P442=4,L442&gt;=Settings!$B$8+7),"Call them","")))</f>
        <v/>
      </c>
      <c r="D442" s="14" t="str">
        <f aca="false">IF(N442="","",HYPERLINK(IF(Settings!$B$4="Gmail","https://mail.google.com/mail/?"&amp;IF(Settings!$B$5="","","authuser="&amp;_xlfn.ENCODEURL(Settings!$B$5)&amp;"&amp;")&amp;"view=cm&amp;fs=1&amp;to="&amp;_xlfn.ENCODEURL(F442)&amp;"&amp;su="&amp;_xlfn.ENCODEURL(N442)&amp;"&amp;body="&amp;_xlfn.ENCODEURL(O442),"mailto:"&amp;F442&amp;"?subject="&amp;_xlfn.ENCODEURL(N442)&amp;"&amp;body="&amp;_xlfn.ENCODEURL(O442)),"Write email"))</f>
        <v/>
      </c>
      <c r="E442" s="17"/>
      <c r="F442" s="17"/>
      <c r="G442" s="20"/>
      <c r="H442" s="17"/>
      <c r="I442" s="21"/>
      <c r="J442" s="17"/>
      <c r="K442" s="17"/>
      <c r="L442" s="18" t="str">
        <f aca="true">IF(OR(I442="",J442&lt;&gt;"Unpaid"),"",TODAY()-I442)</f>
        <v/>
      </c>
      <c r="M442" s="17"/>
      <c r="N442" s="0" t="str">
        <f aca="false">IF(OR(C442="",C442="Call them"),"",SUBSTITUTE(SUBSTITUTE(SUBSTITUTE(SUBSTITUTE(SUBSTITUTE(SUBSTITUTE(SUBSTITUTE(SUBSTITUTE(SUBSTITUTE(INDEX(Templates!$C$2:$C$5,P442),"{contact}",IF(E442="","there",E442)),"{client}",B442),"{invoice}",A442),"{amount}",TEXT(G442,"#,##0.00")),"{currency}",H442),"{due_date}",TEXT(I442,"d mmm yyyy")),"{days_overdue}",MAX(0,L442)),"{sender}",Settings!$B$2),"{business}",Settings!$B$3))</f>
        <v/>
      </c>
      <c r="O442" s="0" t="str">
        <f aca="false">IF(OR(C442="",C442="Call them"),"",SUBSTITUTE(SUBSTITUTE(SUBSTITUTE(SUBSTITUTE(SUBSTITUTE(SUBSTITUTE(SUBSTITUTE(SUBSTITUTE(SUBSTITUTE(INDEX(Templates!$D$2:$D$5,P442),"{contact}",IF(E442="","there",E442)),"{client}",B442),"{invoice}",A442),"{amount}",TEXT(G442,"#,##0.00")),"{currency}",H442),"{due_date}",TEXT(I442,"d mmm yyyy")),"{days_overdue}",MAX(0,L442)),"{sender}",Settings!$B$2),"{business}",Settings!$B$3))</f>
        <v/>
      </c>
      <c r="P442" s="19" t="n">
        <f aca="false">IF(OR(A442="",J442&lt;&gt;"Unpaid",I442=""),0,IF(L442&gt;=Settings!$B$8,4,IF(L442&gt;=Settings!$B$7,3,IF(L442&gt;=0,2,IF(L442&gt;=-Settings!$B$6,1,0)))))</f>
        <v>0</v>
      </c>
    </row>
    <row r="443" customFormat="false" ht="15" hidden="false" customHeight="false" outlineLevel="0" collapsed="false">
      <c r="A443" s="17"/>
      <c r="B443" s="17"/>
      <c r="C443" s="13" t="str">
        <f aca="false">IF(P443=0,"",IF(P443&gt;IFERROR(MATCH(K443,Templates!$A$2:$A$5,0),0),INDEX(Templates!$A$2:$A$5,P443),IF(AND(P443=4,L443&gt;=Settings!$B$8+7),"Call them","")))</f>
        <v/>
      </c>
      <c r="D443" s="14" t="str">
        <f aca="false">IF(N443="","",HYPERLINK(IF(Settings!$B$4="Gmail","https://mail.google.com/mail/?"&amp;IF(Settings!$B$5="","","authuser="&amp;_xlfn.ENCODEURL(Settings!$B$5)&amp;"&amp;")&amp;"view=cm&amp;fs=1&amp;to="&amp;_xlfn.ENCODEURL(F443)&amp;"&amp;su="&amp;_xlfn.ENCODEURL(N443)&amp;"&amp;body="&amp;_xlfn.ENCODEURL(O443),"mailto:"&amp;F443&amp;"?subject="&amp;_xlfn.ENCODEURL(N443)&amp;"&amp;body="&amp;_xlfn.ENCODEURL(O443)),"Write email"))</f>
        <v/>
      </c>
      <c r="E443" s="17"/>
      <c r="F443" s="17"/>
      <c r="G443" s="20"/>
      <c r="H443" s="17"/>
      <c r="I443" s="21"/>
      <c r="J443" s="17"/>
      <c r="K443" s="17"/>
      <c r="L443" s="18" t="str">
        <f aca="true">IF(OR(I443="",J443&lt;&gt;"Unpaid"),"",TODAY()-I443)</f>
        <v/>
      </c>
      <c r="M443" s="17"/>
      <c r="N443" s="0" t="str">
        <f aca="false">IF(OR(C443="",C443="Call them"),"",SUBSTITUTE(SUBSTITUTE(SUBSTITUTE(SUBSTITUTE(SUBSTITUTE(SUBSTITUTE(SUBSTITUTE(SUBSTITUTE(SUBSTITUTE(INDEX(Templates!$C$2:$C$5,P443),"{contact}",IF(E443="","there",E443)),"{client}",B443),"{invoice}",A443),"{amount}",TEXT(G443,"#,##0.00")),"{currency}",H443),"{due_date}",TEXT(I443,"d mmm yyyy")),"{days_overdue}",MAX(0,L443)),"{sender}",Settings!$B$2),"{business}",Settings!$B$3))</f>
        <v/>
      </c>
      <c r="O443" s="0" t="str">
        <f aca="false">IF(OR(C443="",C443="Call them"),"",SUBSTITUTE(SUBSTITUTE(SUBSTITUTE(SUBSTITUTE(SUBSTITUTE(SUBSTITUTE(SUBSTITUTE(SUBSTITUTE(SUBSTITUTE(INDEX(Templates!$D$2:$D$5,P443),"{contact}",IF(E443="","there",E443)),"{client}",B443),"{invoice}",A443),"{amount}",TEXT(G443,"#,##0.00")),"{currency}",H443),"{due_date}",TEXT(I443,"d mmm yyyy")),"{days_overdue}",MAX(0,L443)),"{sender}",Settings!$B$2),"{business}",Settings!$B$3))</f>
        <v/>
      </c>
      <c r="P443" s="19" t="n">
        <f aca="false">IF(OR(A443="",J443&lt;&gt;"Unpaid",I443=""),0,IF(L443&gt;=Settings!$B$8,4,IF(L443&gt;=Settings!$B$7,3,IF(L443&gt;=0,2,IF(L443&gt;=-Settings!$B$6,1,0)))))</f>
        <v>0</v>
      </c>
    </row>
    <row r="444" customFormat="false" ht="15" hidden="false" customHeight="false" outlineLevel="0" collapsed="false">
      <c r="A444" s="17"/>
      <c r="B444" s="17"/>
      <c r="C444" s="13" t="str">
        <f aca="false">IF(P444=0,"",IF(P444&gt;IFERROR(MATCH(K444,Templates!$A$2:$A$5,0),0),INDEX(Templates!$A$2:$A$5,P444),IF(AND(P444=4,L444&gt;=Settings!$B$8+7),"Call them","")))</f>
        <v/>
      </c>
      <c r="D444" s="14" t="str">
        <f aca="false">IF(N444="","",HYPERLINK(IF(Settings!$B$4="Gmail","https://mail.google.com/mail/?"&amp;IF(Settings!$B$5="","","authuser="&amp;_xlfn.ENCODEURL(Settings!$B$5)&amp;"&amp;")&amp;"view=cm&amp;fs=1&amp;to="&amp;_xlfn.ENCODEURL(F444)&amp;"&amp;su="&amp;_xlfn.ENCODEURL(N444)&amp;"&amp;body="&amp;_xlfn.ENCODEURL(O444),"mailto:"&amp;F444&amp;"?subject="&amp;_xlfn.ENCODEURL(N444)&amp;"&amp;body="&amp;_xlfn.ENCODEURL(O444)),"Write email"))</f>
        <v/>
      </c>
      <c r="E444" s="17"/>
      <c r="F444" s="17"/>
      <c r="G444" s="20"/>
      <c r="H444" s="17"/>
      <c r="I444" s="21"/>
      <c r="J444" s="17"/>
      <c r="K444" s="17"/>
      <c r="L444" s="18" t="str">
        <f aca="true">IF(OR(I444="",J444&lt;&gt;"Unpaid"),"",TODAY()-I444)</f>
        <v/>
      </c>
      <c r="M444" s="17"/>
      <c r="N444" s="0" t="str">
        <f aca="false">IF(OR(C444="",C444="Call them"),"",SUBSTITUTE(SUBSTITUTE(SUBSTITUTE(SUBSTITUTE(SUBSTITUTE(SUBSTITUTE(SUBSTITUTE(SUBSTITUTE(SUBSTITUTE(INDEX(Templates!$C$2:$C$5,P444),"{contact}",IF(E444="","there",E444)),"{client}",B444),"{invoice}",A444),"{amount}",TEXT(G444,"#,##0.00")),"{currency}",H444),"{due_date}",TEXT(I444,"d mmm yyyy")),"{days_overdue}",MAX(0,L444)),"{sender}",Settings!$B$2),"{business}",Settings!$B$3))</f>
        <v/>
      </c>
      <c r="O444" s="0" t="str">
        <f aca="false">IF(OR(C444="",C444="Call them"),"",SUBSTITUTE(SUBSTITUTE(SUBSTITUTE(SUBSTITUTE(SUBSTITUTE(SUBSTITUTE(SUBSTITUTE(SUBSTITUTE(SUBSTITUTE(INDEX(Templates!$D$2:$D$5,P444),"{contact}",IF(E444="","there",E444)),"{client}",B444),"{invoice}",A444),"{amount}",TEXT(G444,"#,##0.00")),"{currency}",H444),"{due_date}",TEXT(I444,"d mmm yyyy")),"{days_overdue}",MAX(0,L444)),"{sender}",Settings!$B$2),"{business}",Settings!$B$3))</f>
        <v/>
      </c>
      <c r="P444" s="19" t="n">
        <f aca="false">IF(OR(A444="",J444&lt;&gt;"Unpaid",I444=""),0,IF(L444&gt;=Settings!$B$8,4,IF(L444&gt;=Settings!$B$7,3,IF(L444&gt;=0,2,IF(L444&gt;=-Settings!$B$6,1,0)))))</f>
        <v>0</v>
      </c>
    </row>
    <row r="445" customFormat="false" ht="15" hidden="false" customHeight="false" outlineLevel="0" collapsed="false">
      <c r="A445" s="17"/>
      <c r="B445" s="17"/>
      <c r="C445" s="13" t="str">
        <f aca="false">IF(P445=0,"",IF(P445&gt;IFERROR(MATCH(K445,Templates!$A$2:$A$5,0),0),INDEX(Templates!$A$2:$A$5,P445),IF(AND(P445=4,L445&gt;=Settings!$B$8+7),"Call them","")))</f>
        <v/>
      </c>
      <c r="D445" s="14" t="str">
        <f aca="false">IF(N445="","",HYPERLINK(IF(Settings!$B$4="Gmail","https://mail.google.com/mail/?"&amp;IF(Settings!$B$5="","","authuser="&amp;_xlfn.ENCODEURL(Settings!$B$5)&amp;"&amp;")&amp;"view=cm&amp;fs=1&amp;to="&amp;_xlfn.ENCODEURL(F445)&amp;"&amp;su="&amp;_xlfn.ENCODEURL(N445)&amp;"&amp;body="&amp;_xlfn.ENCODEURL(O445),"mailto:"&amp;F445&amp;"?subject="&amp;_xlfn.ENCODEURL(N445)&amp;"&amp;body="&amp;_xlfn.ENCODEURL(O445)),"Write email"))</f>
        <v/>
      </c>
      <c r="E445" s="17"/>
      <c r="F445" s="17"/>
      <c r="G445" s="20"/>
      <c r="H445" s="17"/>
      <c r="I445" s="21"/>
      <c r="J445" s="17"/>
      <c r="K445" s="17"/>
      <c r="L445" s="18" t="str">
        <f aca="true">IF(OR(I445="",J445&lt;&gt;"Unpaid"),"",TODAY()-I445)</f>
        <v/>
      </c>
      <c r="M445" s="17"/>
      <c r="N445" s="0" t="str">
        <f aca="false">IF(OR(C445="",C445="Call them"),"",SUBSTITUTE(SUBSTITUTE(SUBSTITUTE(SUBSTITUTE(SUBSTITUTE(SUBSTITUTE(SUBSTITUTE(SUBSTITUTE(SUBSTITUTE(INDEX(Templates!$C$2:$C$5,P445),"{contact}",IF(E445="","there",E445)),"{client}",B445),"{invoice}",A445),"{amount}",TEXT(G445,"#,##0.00")),"{currency}",H445),"{due_date}",TEXT(I445,"d mmm yyyy")),"{days_overdue}",MAX(0,L445)),"{sender}",Settings!$B$2),"{business}",Settings!$B$3))</f>
        <v/>
      </c>
      <c r="O445" s="0" t="str">
        <f aca="false">IF(OR(C445="",C445="Call them"),"",SUBSTITUTE(SUBSTITUTE(SUBSTITUTE(SUBSTITUTE(SUBSTITUTE(SUBSTITUTE(SUBSTITUTE(SUBSTITUTE(SUBSTITUTE(INDEX(Templates!$D$2:$D$5,P445),"{contact}",IF(E445="","there",E445)),"{client}",B445),"{invoice}",A445),"{amount}",TEXT(G445,"#,##0.00")),"{currency}",H445),"{due_date}",TEXT(I445,"d mmm yyyy")),"{days_overdue}",MAX(0,L445)),"{sender}",Settings!$B$2),"{business}",Settings!$B$3))</f>
        <v/>
      </c>
      <c r="P445" s="19" t="n">
        <f aca="false">IF(OR(A445="",J445&lt;&gt;"Unpaid",I445=""),0,IF(L445&gt;=Settings!$B$8,4,IF(L445&gt;=Settings!$B$7,3,IF(L445&gt;=0,2,IF(L445&gt;=-Settings!$B$6,1,0)))))</f>
        <v>0</v>
      </c>
    </row>
    <row r="446" customFormat="false" ht="15" hidden="false" customHeight="false" outlineLevel="0" collapsed="false">
      <c r="A446" s="17"/>
      <c r="B446" s="17"/>
      <c r="C446" s="13" t="str">
        <f aca="false">IF(P446=0,"",IF(P446&gt;IFERROR(MATCH(K446,Templates!$A$2:$A$5,0),0),INDEX(Templates!$A$2:$A$5,P446),IF(AND(P446=4,L446&gt;=Settings!$B$8+7),"Call them","")))</f>
        <v/>
      </c>
      <c r="D446" s="14" t="str">
        <f aca="false">IF(N446="","",HYPERLINK(IF(Settings!$B$4="Gmail","https://mail.google.com/mail/?"&amp;IF(Settings!$B$5="","","authuser="&amp;_xlfn.ENCODEURL(Settings!$B$5)&amp;"&amp;")&amp;"view=cm&amp;fs=1&amp;to="&amp;_xlfn.ENCODEURL(F446)&amp;"&amp;su="&amp;_xlfn.ENCODEURL(N446)&amp;"&amp;body="&amp;_xlfn.ENCODEURL(O446),"mailto:"&amp;F446&amp;"?subject="&amp;_xlfn.ENCODEURL(N446)&amp;"&amp;body="&amp;_xlfn.ENCODEURL(O446)),"Write email"))</f>
        <v/>
      </c>
      <c r="E446" s="17"/>
      <c r="F446" s="17"/>
      <c r="G446" s="20"/>
      <c r="H446" s="17"/>
      <c r="I446" s="21"/>
      <c r="J446" s="17"/>
      <c r="K446" s="17"/>
      <c r="L446" s="18" t="str">
        <f aca="true">IF(OR(I446="",J446&lt;&gt;"Unpaid"),"",TODAY()-I446)</f>
        <v/>
      </c>
      <c r="M446" s="17"/>
      <c r="N446" s="0" t="str">
        <f aca="false">IF(OR(C446="",C446="Call them"),"",SUBSTITUTE(SUBSTITUTE(SUBSTITUTE(SUBSTITUTE(SUBSTITUTE(SUBSTITUTE(SUBSTITUTE(SUBSTITUTE(SUBSTITUTE(INDEX(Templates!$C$2:$C$5,P446),"{contact}",IF(E446="","there",E446)),"{client}",B446),"{invoice}",A446),"{amount}",TEXT(G446,"#,##0.00")),"{currency}",H446),"{due_date}",TEXT(I446,"d mmm yyyy")),"{days_overdue}",MAX(0,L446)),"{sender}",Settings!$B$2),"{business}",Settings!$B$3))</f>
        <v/>
      </c>
      <c r="O446" s="0" t="str">
        <f aca="false">IF(OR(C446="",C446="Call them"),"",SUBSTITUTE(SUBSTITUTE(SUBSTITUTE(SUBSTITUTE(SUBSTITUTE(SUBSTITUTE(SUBSTITUTE(SUBSTITUTE(SUBSTITUTE(INDEX(Templates!$D$2:$D$5,P446),"{contact}",IF(E446="","there",E446)),"{client}",B446),"{invoice}",A446),"{amount}",TEXT(G446,"#,##0.00")),"{currency}",H446),"{due_date}",TEXT(I446,"d mmm yyyy")),"{days_overdue}",MAX(0,L446)),"{sender}",Settings!$B$2),"{business}",Settings!$B$3))</f>
        <v/>
      </c>
      <c r="P446" s="19" t="n">
        <f aca="false">IF(OR(A446="",J446&lt;&gt;"Unpaid",I446=""),0,IF(L446&gt;=Settings!$B$8,4,IF(L446&gt;=Settings!$B$7,3,IF(L446&gt;=0,2,IF(L446&gt;=-Settings!$B$6,1,0)))))</f>
        <v>0</v>
      </c>
    </row>
    <row r="447" customFormat="false" ht="15" hidden="false" customHeight="false" outlineLevel="0" collapsed="false">
      <c r="A447" s="17"/>
      <c r="B447" s="17"/>
      <c r="C447" s="13" t="str">
        <f aca="false">IF(P447=0,"",IF(P447&gt;IFERROR(MATCH(K447,Templates!$A$2:$A$5,0),0),INDEX(Templates!$A$2:$A$5,P447),IF(AND(P447=4,L447&gt;=Settings!$B$8+7),"Call them","")))</f>
        <v/>
      </c>
      <c r="D447" s="14" t="str">
        <f aca="false">IF(N447="","",HYPERLINK(IF(Settings!$B$4="Gmail","https://mail.google.com/mail/?"&amp;IF(Settings!$B$5="","","authuser="&amp;_xlfn.ENCODEURL(Settings!$B$5)&amp;"&amp;")&amp;"view=cm&amp;fs=1&amp;to="&amp;_xlfn.ENCODEURL(F447)&amp;"&amp;su="&amp;_xlfn.ENCODEURL(N447)&amp;"&amp;body="&amp;_xlfn.ENCODEURL(O447),"mailto:"&amp;F447&amp;"?subject="&amp;_xlfn.ENCODEURL(N447)&amp;"&amp;body="&amp;_xlfn.ENCODEURL(O447)),"Write email"))</f>
        <v/>
      </c>
      <c r="E447" s="17"/>
      <c r="F447" s="17"/>
      <c r="G447" s="20"/>
      <c r="H447" s="17"/>
      <c r="I447" s="21"/>
      <c r="J447" s="17"/>
      <c r="K447" s="17"/>
      <c r="L447" s="18" t="str">
        <f aca="true">IF(OR(I447="",J447&lt;&gt;"Unpaid"),"",TODAY()-I447)</f>
        <v/>
      </c>
      <c r="M447" s="17"/>
      <c r="N447" s="0" t="str">
        <f aca="false">IF(OR(C447="",C447="Call them"),"",SUBSTITUTE(SUBSTITUTE(SUBSTITUTE(SUBSTITUTE(SUBSTITUTE(SUBSTITUTE(SUBSTITUTE(SUBSTITUTE(SUBSTITUTE(INDEX(Templates!$C$2:$C$5,P447),"{contact}",IF(E447="","there",E447)),"{client}",B447),"{invoice}",A447),"{amount}",TEXT(G447,"#,##0.00")),"{currency}",H447),"{due_date}",TEXT(I447,"d mmm yyyy")),"{days_overdue}",MAX(0,L447)),"{sender}",Settings!$B$2),"{business}",Settings!$B$3))</f>
        <v/>
      </c>
      <c r="O447" s="0" t="str">
        <f aca="false">IF(OR(C447="",C447="Call them"),"",SUBSTITUTE(SUBSTITUTE(SUBSTITUTE(SUBSTITUTE(SUBSTITUTE(SUBSTITUTE(SUBSTITUTE(SUBSTITUTE(SUBSTITUTE(INDEX(Templates!$D$2:$D$5,P447),"{contact}",IF(E447="","there",E447)),"{client}",B447),"{invoice}",A447),"{amount}",TEXT(G447,"#,##0.00")),"{currency}",H447),"{due_date}",TEXT(I447,"d mmm yyyy")),"{days_overdue}",MAX(0,L447)),"{sender}",Settings!$B$2),"{business}",Settings!$B$3))</f>
        <v/>
      </c>
      <c r="P447" s="19" t="n">
        <f aca="false">IF(OR(A447="",J447&lt;&gt;"Unpaid",I447=""),0,IF(L447&gt;=Settings!$B$8,4,IF(L447&gt;=Settings!$B$7,3,IF(L447&gt;=0,2,IF(L447&gt;=-Settings!$B$6,1,0)))))</f>
        <v>0</v>
      </c>
    </row>
    <row r="448" customFormat="false" ht="15" hidden="false" customHeight="false" outlineLevel="0" collapsed="false">
      <c r="A448" s="17"/>
      <c r="B448" s="17"/>
      <c r="C448" s="13" t="str">
        <f aca="false">IF(P448=0,"",IF(P448&gt;IFERROR(MATCH(K448,Templates!$A$2:$A$5,0),0),INDEX(Templates!$A$2:$A$5,P448),IF(AND(P448=4,L448&gt;=Settings!$B$8+7),"Call them","")))</f>
        <v/>
      </c>
      <c r="D448" s="14" t="str">
        <f aca="false">IF(N448="","",HYPERLINK(IF(Settings!$B$4="Gmail","https://mail.google.com/mail/?"&amp;IF(Settings!$B$5="","","authuser="&amp;_xlfn.ENCODEURL(Settings!$B$5)&amp;"&amp;")&amp;"view=cm&amp;fs=1&amp;to="&amp;_xlfn.ENCODEURL(F448)&amp;"&amp;su="&amp;_xlfn.ENCODEURL(N448)&amp;"&amp;body="&amp;_xlfn.ENCODEURL(O448),"mailto:"&amp;F448&amp;"?subject="&amp;_xlfn.ENCODEURL(N448)&amp;"&amp;body="&amp;_xlfn.ENCODEURL(O448)),"Write email"))</f>
        <v/>
      </c>
      <c r="E448" s="17"/>
      <c r="F448" s="17"/>
      <c r="G448" s="20"/>
      <c r="H448" s="17"/>
      <c r="I448" s="21"/>
      <c r="J448" s="17"/>
      <c r="K448" s="17"/>
      <c r="L448" s="18" t="str">
        <f aca="true">IF(OR(I448="",J448&lt;&gt;"Unpaid"),"",TODAY()-I448)</f>
        <v/>
      </c>
      <c r="M448" s="17"/>
      <c r="N448" s="0" t="str">
        <f aca="false">IF(OR(C448="",C448="Call them"),"",SUBSTITUTE(SUBSTITUTE(SUBSTITUTE(SUBSTITUTE(SUBSTITUTE(SUBSTITUTE(SUBSTITUTE(SUBSTITUTE(SUBSTITUTE(INDEX(Templates!$C$2:$C$5,P448),"{contact}",IF(E448="","there",E448)),"{client}",B448),"{invoice}",A448),"{amount}",TEXT(G448,"#,##0.00")),"{currency}",H448),"{due_date}",TEXT(I448,"d mmm yyyy")),"{days_overdue}",MAX(0,L448)),"{sender}",Settings!$B$2),"{business}",Settings!$B$3))</f>
        <v/>
      </c>
      <c r="O448" s="0" t="str">
        <f aca="false">IF(OR(C448="",C448="Call them"),"",SUBSTITUTE(SUBSTITUTE(SUBSTITUTE(SUBSTITUTE(SUBSTITUTE(SUBSTITUTE(SUBSTITUTE(SUBSTITUTE(SUBSTITUTE(INDEX(Templates!$D$2:$D$5,P448),"{contact}",IF(E448="","there",E448)),"{client}",B448),"{invoice}",A448),"{amount}",TEXT(G448,"#,##0.00")),"{currency}",H448),"{due_date}",TEXT(I448,"d mmm yyyy")),"{days_overdue}",MAX(0,L448)),"{sender}",Settings!$B$2),"{business}",Settings!$B$3))</f>
        <v/>
      </c>
      <c r="P448" s="19" t="n">
        <f aca="false">IF(OR(A448="",J448&lt;&gt;"Unpaid",I448=""),0,IF(L448&gt;=Settings!$B$8,4,IF(L448&gt;=Settings!$B$7,3,IF(L448&gt;=0,2,IF(L448&gt;=-Settings!$B$6,1,0)))))</f>
        <v>0</v>
      </c>
    </row>
    <row r="449" customFormat="false" ht="15" hidden="false" customHeight="false" outlineLevel="0" collapsed="false">
      <c r="A449" s="17"/>
      <c r="B449" s="17"/>
      <c r="C449" s="13" t="str">
        <f aca="false">IF(P449=0,"",IF(P449&gt;IFERROR(MATCH(K449,Templates!$A$2:$A$5,0),0),INDEX(Templates!$A$2:$A$5,P449),IF(AND(P449=4,L449&gt;=Settings!$B$8+7),"Call them","")))</f>
        <v/>
      </c>
      <c r="D449" s="14" t="str">
        <f aca="false">IF(N449="","",HYPERLINK(IF(Settings!$B$4="Gmail","https://mail.google.com/mail/?"&amp;IF(Settings!$B$5="","","authuser="&amp;_xlfn.ENCODEURL(Settings!$B$5)&amp;"&amp;")&amp;"view=cm&amp;fs=1&amp;to="&amp;_xlfn.ENCODEURL(F449)&amp;"&amp;su="&amp;_xlfn.ENCODEURL(N449)&amp;"&amp;body="&amp;_xlfn.ENCODEURL(O449),"mailto:"&amp;F449&amp;"?subject="&amp;_xlfn.ENCODEURL(N449)&amp;"&amp;body="&amp;_xlfn.ENCODEURL(O449)),"Write email"))</f>
        <v/>
      </c>
      <c r="E449" s="17"/>
      <c r="F449" s="17"/>
      <c r="G449" s="20"/>
      <c r="H449" s="17"/>
      <c r="I449" s="21"/>
      <c r="J449" s="17"/>
      <c r="K449" s="17"/>
      <c r="L449" s="18" t="str">
        <f aca="true">IF(OR(I449="",J449&lt;&gt;"Unpaid"),"",TODAY()-I449)</f>
        <v/>
      </c>
      <c r="M449" s="17"/>
      <c r="N449" s="0" t="str">
        <f aca="false">IF(OR(C449="",C449="Call them"),"",SUBSTITUTE(SUBSTITUTE(SUBSTITUTE(SUBSTITUTE(SUBSTITUTE(SUBSTITUTE(SUBSTITUTE(SUBSTITUTE(SUBSTITUTE(INDEX(Templates!$C$2:$C$5,P449),"{contact}",IF(E449="","there",E449)),"{client}",B449),"{invoice}",A449),"{amount}",TEXT(G449,"#,##0.00")),"{currency}",H449),"{due_date}",TEXT(I449,"d mmm yyyy")),"{days_overdue}",MAX(0,L449)),"{sender}",Settings!$B$2),"{business}",Settings!$B$3))</f>
        <v/>
      </c>
      <c r="O449" s="0" t="str">
        <f aca="false">IF(OR(C449="",C449="Call them"),"",SUBSTITUTE(SUBSTITUTE(SUBSTITUTE(SUBSTITUTE(SUBSTITUTE(SUBSTITUTE(SUBSTITUTE(SUBSTITUTE(SUBSTITUTE(INDEX(Templates!$D$2:$D$5,P449),"{contact}",IF(E449="","there",E449)),"{client}",B449),"{invoice}",A449),"{amount}",TEXT(G449,"#,##0.00")),"{currency}",H449),"{due_date}",TEXT(I449,"d mmm yyyy")),"{days_overdue}",MAX(0,L449)),"{sender}",Settings!$B$2),"{business}",Settings!$B$3))</f>
        <v/>
      </c>
      <c r="P449" s="19" t="n">
        <f aca="false">IF(OR(A449="",J449&lt;&gt;"Unpaid",I449=""),0,IF(L449&gt;=Settings!$B$8,4,IF(L449&gt;=Settings!$B$7,3,IF(L449&gt;=0,2,IF(L449&gt;=-Settings!$B$6,1,0)))))</f>
        <v>0</v>
      </c>
    </row>
    <row r="450" customFormat="false" ht="15" hidden="false" customHeight="false" outlineLevel="0" collapsed="false">
      <c r="A450" s="17"/>
      <c r="B450" s="17"/>
      <c r="C450" s="13" t="str">
        <f aca="false">IF(P450=0,"",IF(P450&gt;IFERROR(MATCH(K450,Templates!$A$2:$A$5,0),0),INDEX(Templates!$A$2:$A$5,P450),IF(AND(P450=4,L450&gt;=Settings!$B$8+7),"Call them","")))</f>
        <v/>
      </c>
      <c r="D450" s="14" t="str">
        <f aca="false">IF(N450="","",HYPERLINK(IF(Settings!$B$4="Gmail","https://mail.google.com/mail/?"&amp;IF(Settings!$B$5="","","authuser="&amp;_xlfn.ENCODEURL(Settings!$B$5)&amp;"&amp;")&amp;"view=cm&amp;fs=1&amp;to="&amp;_xlfn.ENCODEURL(F450)&amp;"&amp;su="&amp;_xlfn.ENCODEURL(N450)&amp;"&amp;body="&amp;_xlfn.ENCODEURL(O450),"mailto:"&amp;F450&amp;"?subject="&amp;_xlfn.ENCODEURL(N450)&amp;"&amp;body="&amp;_xlfn.ENCODEURL(O450)),"Write email"))</f>
        <v/>
      </c>
      <c r="E450" s="17"/>
      <c r="F450" s="17"/>
      <c r="G450" s="20"/>
      <c r="H450" s="17"/>
      <c r="I450" s="21"/>
      <c r="J450" s="17"/>
      <c r="K450" s="17"/>
      <c r="L450" s="18" t="str">
        <f aca="true">IF(OR(I450="",J450&lt;&gt;"Unpaid"),"",TODAY()-I450)</f>
        <v/>
      </c>
      <c r="M450" s="17"/>
      <c r="N450" s="0" t="str">
        <f aca="false">IF(OR(C450="",C450="Call them"),"",SUBSTITUTE(SUBSTITUTE(SUBSTITUTE(SUBSTITUTE(SUBSTITUTE(SUBSTITUTE(SUBSTITUTE(SUBSTITUTE(SUBSTITUTE(INDEX(Templates!$C$2:$C$5,P450),"{contact}",IF(E450="","there",E450)),"{client}",B450),"{invoice}",A450),"{amount}",TEXT(G450,"#,##0.00")),"{currency}",H450),"{due_date}",TEXT(I450,"d mmm yyyy")),"{days_overdue}",MAX(0,L450)),"{sender}",Settings!$B$2),"{business}",Settings!$B$3))</f>
        <v/>
      </c>
      <c r="O450" s="0" t="str">
        <f aca="false">IF(OR(C450="",C450="Call them"),"",SUBSTITUTE(SUBSTITUTE(SUBSTITUTE(SUBSTITUTE(SUBSTITUTE(SUBSTITUTE(SUBSTITUTE(SUBSTITUTE(SUBSTITUTE(INDEX(Templates!$D$2:$D$5,P450),"{contact}",IF(E450="","there",E450)),"{client}",B450),"{invoice}",A450),"{amount}",TEXT(G450,"#,##0.00")),"{currency}",H450),"{due_date}",TEXT(I450,"d mmm yyyy")),"{days_overdue}",MAX(0,L450)),"{sender}",Settings!$B$2),"{business}",Settings!$B$3))</f>
        <v/>
      </c>
      <c r="P450" s="19" t="n">
        <f aca="false">IF(OR(A450="",J450&lt;&gt;"Unpaid",I450=""),0,IF(L450&gt;=Settings!$B$8,4,IF(L450&gt;=Settings!$B$7,3,IF(L450&gt;=0,2,IF(L450&gt;=-Settings!$B$6,1,0)))))</f>
        <v>0</v>
      </c>
    </row>
    <row r="451" customFormat="false" ht="15" hidden="false" customHeight="false" outlineLevel="0" collapsed="false">
      <c r="A451" s="17"/>
      <c r="B451" s="17"/>
      <c r="C451" s="13" t="str">
        <f aca="false">IF(P451=0,"",IF(P451&gt;IFERROR(MATCH(K451,Templates!$A$2:$A$5,0),0),INDEX(Templates!$A$2:$A$5,P451),IF(AND(P451=4,L451&gt;=Settings!$B$8+7),"Call them","")))</f>
        <v/>
      </c>
      <c r="D451" s="14" t="str">
        <f aca="false">IF(N451="","",HYPERLINK(IF(Settings!$B$4="Gmail","https://mail.google.com/mail/?"&amp;IF(Settings!$B$5="","","authuser="&amp;_xlfn.ENCODEURL(Settings!$B$5)&amp;"&amp;")&amp;"view=cm&amp;fs=1&amp;to="&amp;_xlfn.ENCODEURL(F451)&amp;"&amp;su="&amp;_xlfn.ENCODEURL(N451)&amp;"&amp;body="&amp;_xlfn.ENCODEURL(O451),"mailto:"&amp;F451&amp;"?subject="&amp;_xlfn.ENCODEURL(N451)&amp;"&amp;body="&amp;_xlfn.ENCODEURL(O451)),"Write email"))</f>
        <v/>
      </c>
      <c r="E451" s="17"/>
      <c r="F451" s="17"/>
      <c r="G451" s="20"/>
      <c r="H451" s="17"/>
      <c r="I451" s="21"/>
      <c r="J451" s="17"/>
      <c r="K451" s="17"/>
      <c r="L451" s="18" t="str">
        <f aca="true">IF(OR(I451="",J451&lt;&gt;"Unpaid"),"",TODAY()-I451)</f>
        <v/>
      </c>
      <c r="M451" s="17"/>
      <c r="N451" s="0" t="str">
        <f aca="false">IF(OR(C451="",C451="Call them"),"",SUBSTITUTE(SUBSTITUTE(SUBSTITUTE(SUBSTITUTE(SUBSTITUTE(SUBSTITUTE(SUBSTITUTE(SUBSTITUTE(SUBSTITUTE(INDEX(Templates!$C$2:$C$5,P451),"{contact}",IF(E451="","there",E451)),"{client}",B451),"{invoice}",A451),"{amount}",TEXT(G451,"#,##0.00")),"{currency}",H451),"{due_date}",TEXT(I451,"d mmm yyyy")),"{days_overdue}",MAX(0,L451)),"{sender}",Settings!$B$2),"{business}",Settings!$B$3))</f>
        <v/>
      </c>
      <c r="O451" s="0" t="str">
        <f aca="false">IF(OR(C451="",C451="Call them"),"",SUBSTITUTE(SUBSTITUTE(SUBSTITUTE(SUBSTITUTE(SUBSTITUTE(SUBSTITUTE(SUBSTITUTE(SUBSTITUTE(SUBSTITUTE(INDEX(Templates!$D$2:$D$5,P451),"{contact}",IF(E451="","there",E451)),"{client}",B451),"{invoice}",A451),"{amount}",TEXT(G451,"#,##0.00")),"{currency}",H451),"{due_date}",TEXT(I451,"d mmm yyyy")),"{days_overdue}",MAX(0,L451)),"{sender}",Settings!$B$2),"{business}",Settings!$B$3))</f>
        <v/>
      </c>
      <c r="P451" s="19" t="n">
        <f aca="false">IF(OR(A451="",J451&lt;&gt;"Unpaid",I451=""),0,IF(L451&gt;=Settings!$B$8,4,IF(L451&gt;=Settings!$B$7,3,IF(L451&gt;=0,2,IF(L451&gt;=-Settings!$B$6,1,0)))))</f>
        <v>0</v>
      </c>
    </row>
    <row r="452" customFormat="false" ht="15" hidden="false" customHeight="false" outlineLevel="0" collapsed="false">
      <c r="A452" s="17"/>
      <c r="B452" s="17"/>
      <c r="C452" s="13" t="str">
        <f aca="false">IF(P452=0,"",IF(P452&gt;IFERROR(MATCH(K452,Templates!$A$2:$A$5,0),0),INDEX(Templates!$A$2:$A$5,P452),IF(AND(P452=4,L452&gt;=Settings!$B$8+7),"Call them","")))</f>
        <v/>
      </c>
      <c r="D452" s="14" t="str">
        <f aca="false">IF(N452="","",HYPERLINK(IF(Settings!$B$4="Gmail","https://mail.google.com/mail/?"&amp;IF(Settings!$B$5="","","authuser="&amp;_xlfn.ENCODEURL(Settings!$B$5)&amp;"&amp;")&amp;"view=cm&amp;fs=1&amp;to="&amp;_xlfn.ENCODEURL(F452)&amp;"&amp;su="&amp;_xlfn.ENCODEURL(N452)&amp;"&amp;body="&amp;_xlfn.ENCODEURL(O452),"mailto:"&amp;F452&amp;"?subject="&amp;_xlfn.ENCODEURL(N452)&amp;"&amp;body="&amp;_xlfn.ENCODEURL(O452)),"Write email"))</f>
        <v/>
      </c>
      <c r="E452" s="17"/>
      <c r="F452" s="17"/>
      <c r="G452" s="20"/>
      <c r="H452" s="17"/>
      <c r="I452" s="21"/>
      <c r="J452" s="17"/>
      <c r="K452" s="17"/>
      <c r="L452" s="18" t="str">
        <f aca="true">IF(OR(I452="",J452&lt;&gt;"Unpaid"),"",TODAY()-I452)</f>
        <v/>
      </c>
      <c r="M452" s="17"/>
      <c r="N452" s="0" t="str">
        <f aca="false">IF(OR(C452="",C452="Call them"),"",SUBSTITUTE(SUBSTITUTE(SUBSTITUTE(SUBSTITUTE(SUBSTITUTE(SUBSTITUTE(SUBSTITUTE(SUBSTITUTE(SUBSTITUTE(INDEX(Templates!$C$2:$C$5,P452),"{contact}",IF(E452="","there",E452)),"{client}",B452),"{invoice}",A452),"{amount}",TEXT(G452,"#,##0.00")),"{currency}",H452),"{due_date}",TEXT(I452,"d mmm yyyy")),"{days_overdue}",MAX(0,L452)),"{sender}",Settings!$B$2),"{business}",Settings!$B$3))</f>
        <v/>
      </c>
      <c r="O452" s="0" t="str">
        <f aca="false">IF(OR(C452="",C452="Call them"),"",SUBSTITUTE(SUBSTITUTE(SUBSTITUTE(SUBSTITUTE(SUBSTITUTE(SUBSTITUTE(SUBSTITUTE(SUBSTITUTE(SUBSTITUTE(INDEX(Templates!$D$2:$D$5,P452),"{contact}",IF(E452="","there",E452)),"{client}",B452),"{invoice}",A452),"{amount}",TEXT(G452,"#,##0.00")),"{currency}",H452),"{due_date}",TEXT(I452,"d mmm yyyy")),"{days_overdue}",MAX(0,L452)),"{sender}",Settings!$B$2),"{business}",Settings!$B$3))</f>
        <v/>
      </c>
      <c r="P452" s="19" t="n">
        <f aca="false">IF(OR(A452="",J452&lt;&gt;"Unpaid",I452=""),0,IF(L452&gt;=Settings!$B$8,4,IF(L452&gt;=Settings!$B$7,3,IF(L452&gt;=0,2,IF(L452&gt;=-Settings!$B$6,1,0)))))</f>
        <v>0</v>
      </c>
    </row>
    <row r="453" customFormat="false" ht="15" hidden="false" customHeight="false" outlineLevel="0" collapsed="false">
      <c r="A453" s="17"/>
      <c r="B453" s="17"/>
      <c r="C453" s="13" t="str">
        <f aca="false">IF(P453=0,"",IF(P453&gt;IFERROR(MATCH(K453,Templates!$A$2:$A$5,0),0),INDEX(Templates!$A$2:$A$5,P453),IF(AND(P453=4,L453&gt;=Settings!$B$8+7),"Call them","")))</f>
        <v/>
      </c>
      <c r="D453" s="14" t="str">
        <f aca="false">IF(N453="","",HYPERLINK(IF(Settings!$B$4="Gmail","https://mail.google.com/mail/?"&amp;IF(Settings!$B$5="","","authuser="&amp;_xlfn.ENCODEURL(Settings!$B$5)&amp;"&amp;")&amp;"view=cm&amp;fs=1&amp;to="&amp;_xlfn.ENCODEURL(F453)&amp;"&amp;su="&amp;_xlfn.ENCODEURL(N453)&amp;"&amp;body="&amp;_xlfn.ENCODEURL(O453),"mailto:"&amp;F453&amp;"?subject="&amp;_xlfn.ENCODEURL(N453)&amp;"&amp;body="&amp;_xlfn.ENCODEURL(O453)),"Write email"))</f>
        <v/>
      </c>
      <c r="E453" s="17"/>
      <c r="F453" s="17"/>
      <c r="G453" s="20"/>
      <c r="H453" s="17"/>
      <c r="I453" s="21"/>
      <c r="J453" s="17"/>
      <c r="K453" s="17"/>
      <c r="L453" s="18" t="str">
        <f aca="true">IF(OR(I453="",J453&lt;&gt;"Unpaid"),"",TODAY()-I453)</f>
        <v/>
      </c>
      <c r="M453" s="17"/>
      <c r="N453" s="0" t="str">
        <f aca="false">IF(OR(C453="",C453="Call them"),"",SUBSTITUTE(SUBSTITUTE(SUBSTITUTE(SUBSTITUTE(SUBSTITUTE(SUBSTITUTE(SUBSTITUTE(SUBSTITUTE(SUBSTITUTE(INDEX(Templates!$C$2:$C$5,P453),"{contact}",IF(E453="","there",E453)),"{client}",B453),"{invoice}",A453),"{amount}",TEXT(G453,"#,##0.00")),"{currency}",H453),"{due_date}",TEXT(I453,"d mmm yyyy")),"{days_overdue}",MAX(0,L453)),"{sender}",Settings!$B$2),"{business}",Settings!$B$3))</f>
        <v/>
      </c>
      <c r="O453" s="0" t="str">
        <f aca="false">IF(OR(C453="",C453="Call them"),"",SUBSTITUTE(SUBSTITUTE(SUBSTITUTE(SUBSTITUTE(SUBSTITUTE(SUBSTITUTE(SUBSTITUTE(SUBSTITUTE(SUBSTITUTE(INDEX(Templates!$D$2:$D$5,P453),"{contact}",IF(E453="","there",E453)),"{client}",B453),"{invoice}",A453),"{amount}",TEXT(G453,"#,##0.00")),"{currency}",H453),"{due_date}",TEXT(I453,"d mmm yyyy")),"{days_overdue}",MAX(0,L453)),"{sender}",Settings!$B$2),"{business}",Settings!$B$3))</f>
        <v/>
      </c>
      <c r="P453" s="19" t="n">
        <f aca="false">IF(OR(A453="",J453&lt;&gt;"Unpaid",I453=""),0,IF(L453&gt;=Settings!$B$8,4,IF(L453&gt;=Settings!$B$7,3,IF(L453&gt;=0,2,IF(L453&gt;=-Settings!$B$6,1,0)))))</f>
        <v>0</v>
      </c>
    </row>
    <row r="454" customFormat="false" ht="15" hidden="false" customHeight="false" outlineLevel="0" collapsed="false">
      <c r="A454" s="17"/>
      <c r="B454" s="17"/>
      <c r="C454" s="13" t="str">
        <f aca="false">IF(P454=0,"",IF(P454&gt;IFERROR(MATCH(K454,Templates!$A$2:$A$5,0),0),INDEX(Templates!$A$2:$A$5,P454),IF(AND(P454=4,L454&gt;=Settings!$B$8+7),"Call them","")))</f>
        <v/>
      </c>
      <c r="D454" s="14" t="str">
        <f aca="false">IF(N454="","",HYPERLINK(IF(Settings!$B$4="Gmail","https://mail.google.com/mail/?"&amp;IF(Settings!$B$5="","","authuser="&amp;_xlfn.ENCODEURL(Settings!$B$5)&amp;"&amp;")&amp;"view=cm&amp;fs=1&amp;to="&amp;_xlfn.ENCODEURL(F454)&amp;"&amp;su="&amp;_xlfn.ENCODEURL(N454)&amp;"&amp;body="&amp;_xlfn.ENCODEURL(O454),"mailto:"&amp;F454&amp;"?subject="&amp;_xlfn.ENCODEURL(N454)&amp;"&amp;body="&amp;_xlfn.ENCODEURL(O454)),"Write email"))</f>
        <v/>
      </c>
      <c r="E454" s="17"/>
      <c r="F454" s="17"/>
      <c r="G454" s="20"/>
      <c r="H454" s="17"/>
      <c r="I454" s="21"/>
      <c r="J454" s="17"/>
      <c r="K454" s="17"/>
      <c r="L454" s="18" t="str">
        <f aca="true">IF(OR(I454="",J454&lt;&gt;"Unpaid"),"",TODAY()-I454)</f>
        <v/>
      </c>
      <c r="M454" s="17"/>
      <c r="N454" s="0" t="str">
        <f aca="false">IF(OR(C454="",C454="Call them"),"",SUBSTITUTE(SUBSTITUTE(SUBSTITUTE(SUBSTITUTE(SUBSTITUTE(SUBSTITUTE(SUBSTITUTE(SUBSTITUTE(SUBSTITUTE(INDEX(Templates!$C$2:$C$5,P454),"{contact}",IF(E454="","there",E454)),"{client}",B454),"{invoice}",A454),"{amount}",TEXT(G454,"#,##0.00")),"{currency}",H454),"{due_date}",TEXT(I454,"d mmm yyyy")),"{days_overdue}",MAX(0,L454)),"{sender}",Settings!$B$2),"{business}",Settings!$B$3))</f>
        <v/>
      </c>
      <c r="O454" s="0" t="str">
        <f aca="false">IF(OR(C454="",C454="Call them"),"",SUBSTITUTE(SUBSTITUTE(SUBSTITUTE(SUBSTITUTE(SUBSTITUTE(SUBSTITUTE(SUBSTITUTE(SUBSTITUTE(SUBSTITUTE(INDEX(Templates!$D$2:$D$5,P454),"{contact}",IF(E454="","there",E454)),"{client}",B454),"{invoice}",A454),"{amount}",TEXT(G454,"#,##0.00")),"{currency}",H454),"{due_date}",TEXT(I454,"d mmm yyyy")),"{days_overdue}",MAX(0,L454)),"{sender}",Settings!$B$2),"{business}",Settings!$B$3))</f>
        <v/>
      </c>
      <c r="P454" s="19" t="n">
        <f aca="false">IF(OR(A454="",J454&lt;&gt;"Unpaid",I454=""),0,IF(L454&gt;=Settings!$B$8,4,IF(L454&gt;=Settings!$B$7,3,IF(L454&gt;=0,2,IF(L454&gt;=-Settings!$B$6,1,0)))))</f>
        <v>0</v>
      </c>
    </row>
    <row r="455" customFormat="false" ht="15" hidden="false" customHeight="false" outlineLevel="0" collapsed="false">
      <c r="A455" s="17"/>
      <c r="B455" s="17"/>
      <c r="C455" s="13" t="str">
        <f aca="false">IF(P455=0,"",IF(P455&gt;IFERROR(MATCH(K455,Templates!$A$2:$A$5,0),0),INDEX(Templates!$A$2:$A$5,P455),IF(AND(P455=4,L455&gt;=Settings!$B$8+7),"Call them","")))</f>
        <v/>
      </c>
      <c r="D455" s="14" t="str">
        <f aca="false">IF(N455="","",HYPERLINK(IF(Settings!$B$4="Gmail","https://mail.google.com/mail/?"&amp;IF(Settings!$B$5="","","authuser="&amp;_xlfn.ENCODEURL(Settings!$B$5)&amp;"&amp;")&amp;"view=cm&amp;fs=1&amp;to="&amp;_xlfn.ENCODEURL(F455)&amp;"&amp;su="&amp;_xlfn.ENCODEURL(N455)&amp;"&amp;body="&amp;_xlfn.ENCODEURL(O455),"mailto:"&amp;F455&amp;"?subject="&amp;_xlfn.ENCODEURL(N455)&amp;"&amp;body="&amp;_xlfn.ENCODEURL(O455)),"Write email"))</f>
        <v/>
      </c>
      <c r="E455" s="17"/>
      <c r="F455" s="17"/>
      <c r="G455" s="20"/>
      <c r="H455" s="17"/>
      <c r="I455" s="21"/>
      <c r="J455" s="17"/>
      <c r="K455" s="17"/>
      <c r="L455" s="18" t="str">
        <f aca="true">IF(OR(I455="",J455&lt;&gt;"Unpaid"),"",TODAY()-I455)</f>
        <v/>
      </c>
      <c r="M455" s="17"/>
      <c r="N455" s="0" t="str">
        <f aca="false">IF(OR(C455="",C455="Call them"),"",SUBSTITUTE(SUBSTITUTE(SUBSTITUTE(SUBSTITUTE(SUBSTITUTE(SUBSTITUTE(SUBSTITUTE(SUBSTITUTE(SUBSTITUTE(INDEX(Templates!$C$2:$C$5,P455),"{contact}",IF(E455="","there",E455)),"{client}",B455),"{invoice}",A455),"{amount}",TEXT(G455,"#,##0.00")),"{currency}",H455),"{due_date}",TEXT(I455,"d mmm yyyy")),"{days_overdue}",MAX(0,L455)),"{sender}",Settings!$B$2),"{business}",Settings!$B$3))</f>
        <v/>
      </c>
      <c r="O455" s="0" t="str">
        <f aca="false">IF(OR(C455="",C455="Call them"),"",SUBSTITUTE(SUBSTITUTE(SUBSTITUTE(SUBSTITUTE(SUBSTITUTE(SUBSTITUTE(SUBSTITUTE(SUBSTITUTE(SUBSTITUTE(INDEX(Templates!$D$2:$D$5,P455),"{contact}",IF(E455="","there",E455)),"{client}",B455),"{invoice}",A455),"{amount}",TEXT(G455,"#,##0.00")),"{currency}",H455),"{due_date}",TEXT(I455,"d mmm yyyy")),"{days_overdue}",MAX(0,L455)),"{sender}",Settings!$B$2),"{business}",Settings!$B$3))</f>
        <v/>
      </c>
      <c r="P455" s="19" t="n">
        <f aca="false">IF(OR(A455="",J455&lt;&gt;"Unpaid",I455=""),0,IF(L455&gt;=Settings!$B$8,4,IF(L455&gt;=Settings!$B$7,3,IF(L455&gt;=0,2,IF(L455&gt;=-Settings!$B$6,1,0)))))</f>
        <v>0</v>
      </c>
    </row>
    <row r="456" customFormat="false" ht="15" hidden="false" customHeight="false" outlineLevel="0" collapsed="false">
      <c r="A456" s="17"/>
      <c r="B456" s="17"/>
      <c r="C456" s="13" t="str">
        <f aca="false">IF(P456=0,"",IF(P456&gt;IFERROR(MATCH(K456,Templates!$A$2:$A$5,0),0),INDEX(Templates!$A$2:$A$5,P456),IF(AND(P456=4,L456&gt;=Settings!$B$8+7),"Call them","")))</f>
        <v/>
      </c>
      <c r="D456" s="14" t="str">
        <f aca="false">IF(N456="","",HYPERLINK(IF(Settings!$B$4="Gmail","https://mail.google.com/mail/?"&amp;IF(Settings!$B$5="","","authuser="&amp;_xlfn.ENCODEURL(Settings!$B$5)&amp;"&amp;")&amp;"view=cm&amp;fs=1&amp;to="&amp;_xlfn.ENCODEURL(F456)&amp;"&amp;su="&amp;_xlfn.ENCODEURL(N456)&amp;"&amp;body="&amp;_xlfn.ENCODEURL(O456),"mailto:"&amp;F456&amp;"?subject="&amp;_xlfn.ENCODEURL(N456)&amp;"&amp;body="&amp;_xlfn.ENCODEURL(O456)),"Write email"))</f>
        <v/>
      </c>
      <c r="E456" s="17"/>
      <c r="F456" s="17"/>
      <c r="G456" s="20"/>
      <c r="H456" s="17"/>
      <c r="I456" s="21"/>
      <c r="J456" s="17"/>
      <c r="K456" s="17"/>
      <c r="L456" s="18" t="str">
        <f aca="true">IF(OR(I456="",J456&lt;&gt;"Unpaid"),"",TODAY()-I456)</f>
        <v/>
      </c>
      <c r="M456" s="17"/>
      <c r="N456" s="0" t="str">
        <f aca="false">IF(OR(C456="",C456="Call them"),"",SUBSTITUTE(SUBSTITUTE(SUBSTITUTE(SUBSTITUTE(SUBSTITUTE(SUBSTITUTE(SUBSTITUTE(SUBSTITUTE(SUBSTITUTE(INDEX(Templates!$C$2:$C$5,P456),"{contact}",IF(E456="","there",E456)),"{client}",B456),"{invoice}",A456),"{amount}",TEXT(G456,"#,##0.00")),"{currency}",H456),"{due_date}",TEXT(I456,"d mmm yyyy")),"{days_overdue}",MAX(0,L456)),"{sender}",Settings!$B$2),"{business}",Settings!$B$3))</f>
        <v/>
      </c>
      <c r="O456" s="0" t="str">
        <f aca="false">IF(OR(C456="",C456="Call them"),"",SUBSTITUTE(SUBSTITUTE(SUBSTITUTE(SUBSTITUTE(SUBSTITUTE(SUBSTITUTE(SUBSTITUTE(SUBSTITUTE(SUBSTITUTE(INDEX(Templates!$D$2:$D$5,P456),"{contact}",IF(E456="","there",E456)),"{client}",B456),"{invoice}",A456),"{amount}",TEXT(G456,"#,##0.00")),"{currency}",H456),"{due_date}",TEXT(I456,"d mmm yyyy")),"{days_overdue}",MAX(0,L456)),"{sender}",Settings!$B$2),"{business}",Settings!$B$3))</f>
        <v/>
      </c>
      <c r="P456" s="19" t="n">
        <f aca="false">IF(OR(A456="",J456&lt;&gt;"Unpaid",I456=""),0,IF(L456&gt;=Settings!$B$8,4,IF(L456&gt;=Settings!$B$7,3,IF(L456&gt;=0,2,IF(L456&gt;=-Settings!$B$6,1,0)))))</f>
        <v>0</v>
      </c>
    </row>
    <row r="457" customFormat="false" ht="15" hidden="false" customHeight="false" outlineLevel="0" collapsed="false">
      <c r="A457" s="17"/>
      <c r="B457" s="17"/>
      <c r="C457" s="13" t="str">
        <f aca="false">IF(P457=0,"",IF(P457&gt;IFERROR(MATCH(K457,Templates!$A$2:$A$5,0),0),INDEX(Templates!$A$2:$A$5,P457),IF(AND(P457=4,L457&gt;=Settings!$B$8+7),"Call them","")))</f>
        <v/>
      </c>
      <c r="D457" s="14" t="str">
        <f aca="false">IF(N457="","",HYPERLINK(IF(Settings!$B$4="Gmail","https://mail.google.com/mail/?"&amp;IF(Settings!$B$5="","","authuser="&amp;_xlfn.ENCODEURL(Settings!$B$5)&amp;"&amp;")&amp;"view=cm&amp;fs=1&amp;to="&amp;_xlfn.ENCODEURL(F457)&amp;"&amp;su="&amp;_xlfn.ENCODEURL(N457)&amp;"&amp;body="&amp;_xlfn.ENCODEURL(O457),"mailto:"&amp;F457&amp;"?subject="&amp;_xlfn.ENCODEURL(N457)&amp;"&amp;body="&amp;_xlfn.ENCODEURL(O457)),"Write email"))</f>
        <v/>
      </c>
      <c r="E457" s="17"/>
      <c r="F457" s="17"/>
      <c r="G457" s="20"/>
      <c r="H457" s="17"/>
      <c r="I457" s="21"/>
      <c r="J457" s="17"/>
      <c r="K457" s="17"/>
      <c r="L457" s="18" t="str">
        <f aca="true">IF(OR(I457="",J457&lt;&gt;"Unpaid"),"",TODAY()-I457)</f>
        <v/>
      </c>
      <c r="M457" s="17"/>
      <c r="N457" s="0" t="str">
        <f aca="false">IF(OR(C457="",C457="Call them"),"",SUBSTITUTE(SUBSTITUTE(SUBSTITUTE(SUBSTITUTE(SUBSTITUTE(SUBSTITUTE(SUBSTITUTE(SUBSTITUTE(SUBSTITUTE(INDEX(Templates!$C$2:$C$5,P457),"{contact}",IF(E457="","there",E457)),"{client}",B457),"{invoice}",A457),"{amount}",TEXT(G457,"#,##0.00")),"{currency}",H457),"{due_date}",TEXT(I457,"d mmm yyyy")),"{days_overdue}",MAX(0,L457)),"{sender}",Settings!$B$2),"{business}",Settings!$B$3))</f>
        <v/>
      </c>
      <c r="O457" s="0" t="str">
        <f aca="false">IF(OR(C457="",C457="Call them"),"",SUBSTITUTE(SUBSTITUTE(SUBSTITUTE(SUBSTITUTE(SUBSTITUTE(SUBSTITUTE(SUBSTITUTE(SUBSTITUTE(SUBSTITUTE(INDEX(Templates!$D$2:$D$5,P457),"{contact}",IF(E457="","there",E457)),"{client}",B457),"{invoice}",A457),"{amount}",TEXT(G457,"#,##0.00")),"{currency}",H457),"{due_date}",TEXT(I457,"d mmm yyyy")),"{days_overdue}",MAX(0,L457)),"{sender}",Settings!$B$2),"{business}",Settings!$B$3))</f>
        <v/>
      </c>
      <c r="P457" s="19" t="n">
        <f aca="false">IF(OR(A457="",J457&lt;&gt;"Unpaid",I457=""),0,IF(L457&gt;=Settings!$B$8,4,IF(L457&gt;=Settings!$B$7,3,IF(L457&gt;=0,2,IF(L457&gt;=-Settings!$B$6,1,0)))))</f>
        <v>0</v>
      </c>
    </row>
    <row r="458" customFormat="false" ht="15" hidden="false" customHeight="false" outlineLevel="0" collapsed="false">
      <c r="A458" s="17"/>
      <c r="B458" s="17"/>
      <c r="C458" s="13" t="str">
        <f aca="false">IF(P458=0,"",IF(P458&gt;IFERROR(MATCH(K458,Templates!$A$2:$A$5,0),0),INDEX(Templates!$A$2:$A$5,P458),IF(AND(P458=4,L458&gt;=Settings!$B$8+7),"Call them","")))</f>
        <v/>
      </c>
      <c r="D458" s="14" t="str">
        <f aca="false">IF(N458="","",HYPERLINK(IF(Settings!$B$4="Gmail","https://mail.google.com/mail/?"&amp;IF(Settings!$B$5="","","authuser="&amp;_xlfn.ENCODEURL(Settings!$B$5)&amp;"&amp;")&amp;"view=cm&amp;fs=1&amp;to="&amp;_xlfn.ENCODEURL(F458)&amp;"&amp;su="&amp;_xlfn.ENCODEURL(N458)&amp;"&amp;body="&amp;_xlfn.ENCODEURL(O458),"mailto:"&amp;F458&amp;"?subject="&amp;_xlfn.ENCODEURL(N458)&amp;"&amp;body="&amp;_xlfn.ENCODEURL(O458)),"Write email"))</f>
        <v/>
      </c>
      <c r="E458" s="17"/>
      <c r="F458" s="17"/>
      <c r="G458" s="20"/>
      <c r="H458" s="17"/>
      <c r="I458" s="21"/>
      <c r="J458" s="17"/>
      <c r="K458" s="17"/>
      <c r="L458" s="18" t="str">
        <f aca="true">IF(OR(I458="",J458&lt;&gt;"Unpaid"),"",TODAY()-I458)</f>
        <v/>
      </c>
      <c r="M458" s="17"/>
      <c r="N458" s="0" t="str">
        <f aca="false">IF(OR(C458="",C458="Call them"),"",SUBSTITUTE(SUBSTITUTE(SUBSTITUTE(SUBSTITUTE(SUBSTITUTE(SUBSTITUTE(SUBSTITUTE(SUBSTITUTE(SUBSTITUTE(INDEX(Templates!$C$2:$C$5,P458),"{contact}",IF(E458="","there",E458)),"{client}",B458),"{invoice}",A458),"{amount}",TEXT(G458,"#,##0.00")),"{currency}",H458),"{due_date}",TEXT(I458,"d mmm yyyy")),"{days_overdue}",MAX(0,L458)),"{sender}",Settings!$B$2),"{business}",Settings!$B$3))</f>
        <v/>
      </c>
      <c r="O458" s="0" t="str">
        <f aca="false">IF(OR(C458="",C458="Call them"),"",SUBSTITUTE(SUBSTITUTE(SUBSTITUTE(SUBSTITUTE(SUBSTITUTE(SUBSTITUTE(SUBSTITUTE(SUBSTITUTE(SUBSTITUTE(INDEX(Templates!$D$2:$D$5,P458),"{contact}",IF(E458="","there",E458)),"{client}",B458),"{invoice}",A458),"{amount}",TEXT(G458,"#,##0.00")),"{currency}",H458),"{due_date}",TEXT(I458,"d mmm yyyy")),"{days_overdue}",MAX(0,L458)),"{sender}",Settings!$B$2),"{business}",Settings!$B$3))</f>
        <v/>
      </c>
      <c r="P458" s="19" t="n">
        <f aca="false">IF(OR(A458="",J458&lt;&gt;"Unpaid",I458=""),0,IF(L458&gt;=Settings!$B$8,4,IF(L458&gt;=Settings!$B$7,3,IF(L458&gt;=0,2,IF(L458&gt;=-Settings!$B$6,1,0)))))</f>
        <v>0</v>
      </c>
    </row>
    <row r="459" customFormat="false" ht="15" hidden="false" customHeight="false" outlineLevel="0" collapsed="false">
      <c r="A459" s="17"/>
      <c r="B459" s="17"/>
      <c r="C459" s="13" t="str">
        <f aca="false">IF(P459=0,"",IF(P459&gt;IFERROR(MATCH(K459,Templates!$A$2:$A$5,0),0),INDEX(Templates!$A$2:$A$5,P459),IF(AND(P459=4,L459&gt;=Settings!$B$8+7),"Call them","")))</f>
        <v/>
      </c>
      <c r="D459" s="14" t="str">
        <f aca="false">IF(N459="","",HYPERLINK(IF(Settings!$B$4="Gmail","https://mail.google.com/mail/?"&amp;IF(Settings!$B$5="","","authuser="&amp;_xlfn.ENCODEURL(Settings!$B$5)&amp;"&amp;")&amp;"view=cm&amp;fs=1&amp;to="&amp;_xlfn.ENCODEURL(F459)&amp;"&amp;su="&amp;_xlfn.ENCODEURL(N459)&amp;"&amp;body="&amp;_xlfn.ENCODEURL(O459),"mailto:"&amp;F459&amp;"?subject="&amp;_xlfn.ENCODEURL(N459)&amp;"&amp;body="&amp;_xlfn.ENCODEURL(O459)),"Write email"))</f>
        <v/>
      </c>
      <c r="E459" s="17"/>
      <c r="F459" s="17"/>
      <c r="G459" s="20"/>
      <c r="H459" s="17"/>
      <c r="I459" s="21"/>
      <c r="J459" s="17"/>
      <c r="K459" s="17"/>
      <c r="L459" s="18" t="str">
        <f aca="true">IF(OR(I459="",J459&lt;&gt;"Unpaid"),"",TODAY()-I459)</f>
        <v/>
      </c>
      <c r="M459" s="17"/>
      <c r="N459" s="0" t="str">
        <f aca="false">IF(OR(C459="",C459="Call them"),"",SUBSTITUTE(SUBSTITUTE(SUBSTITUTE(SUBSTITUTE(SUBSTITUTE(SUBSTITUTE(SUBSTITUTE(SUBSTITUTE(SUBSTITUTE(INDEX(Templates!$C$2:$C$5,P459),"{contact}",IF(E459="","there",E459)),"{client}",B459),"{invoice}",A459),"{amount}",TEXT(G459,"#,##0.00")),"{currency}",H459),"{due_date}",TEXT(I459,"d mmm yyyy")),"{days_overdue}",MAX(0,L459)),"{sender}",Settings!$B$2),"{business}",Settings!$B$3))</f>
        <v/>
      </c>
      <c r="O459" s="0" t="str">
        <f aca="false">IF(OR(C459="",C459="Call them"),"",SUBSTITUTE(SUBSTITUTE(SUBSTITUTE(SUBSTITUTE(SUBSTITUTE(SUBSTITUTE(SUBSTITUTE(SUBSTITUTE(SUBSTITUTE(INDEX(Templates!$D$2:$D$5,P459),"{contact}",IF(E459="","there",E459)),"{client}",B459),"{invoice}",A459),"{amount}",TEXT(G459,"#,##0.00")),"{currency}",H459),"{due_date}",TEXT(I459,"d mmm yyyy")),"{days_overdue}",MAX(0,L459)),"{sender}",Settings!$B$2),"{business}",Settings!$B$3))</f>
        <v/>
      </c>
      <c r="P459" s="19" t="n">
        <f aca="false">IF(OR(A459="",J459&lt;&gt;"Unpaid",I459=""),0,IF(L459&gt;=Settings!$B$8,4,IF(L459&gt;=Settings!$B$7,3,IF(L459&gt;=0,2,IF(L459&gt;=-Settings!$B$6,1,0)))))</f>
        <v>0</v>
      </c>
    </row>
    <row r="460" customFormat="false" ht="15" hidden="false" customHeight="false" outlineLevel="0" collapsed="false">
      <c r="A460" s="17"/>
      <c r="B460" s="17"/>
      <c r="C460" s="13" t="str">
        <f aca="false">IF(P460=0,"",IF(P460&gt;IFERROR(MATCH(K460,Templates!$A$2:$A$5,0),0),INDEX(Templates!$A$2:$A$5,P460),IF(AND(P460=4,L460&gt;=Settings!$B$8+7),"Call them","")))</f>
        <v/>
      </c>
      <c r="D460" s="14" t="str">
        <f aca="false">IF(N460="","",HYPERLINK(IF(Settings!$B$4="Gmail","https://mail.google.com/mail/?"&amp;IF(Settings!$B$5="","","authuser="&amp;_xlfn.ENCODEURL(Settings!$B$5)&amp;"&amp;")&amp;"view=cm&amp;fs=1&amp;to="&amp;_xlfn.ENCODEURL(F460)&amp;"&amp;su="&amp;_xlfn.ENCODEURL(N460)&amp;"&amp;body="&amp;_xlfn.ENCODEURL(O460),"mailto:"&amp;F460&amp;"?subject="&amp;_xlfn.ENCODEURL(N460)&amp;"&amp;body="&amp;_xlfn.ENCODEURL(O460)),"Write email"))</f>
        <v/>
      </c>
      <c r="E460" s="17"/>
      <c r="F460" s="17"/>
      <c r="G460" s="20"/>
      <c r="H460" s="17"/>
      <c r="I460" s="21"/>
      <c r="J460" s="17"/>
      <c r="K460" s="17"/>
      <c r="L460" s="18" t="str">
        <f aca="true">IF(OR(I460="",J460&lt;&gt;"Unpaid"),"",TODAY()-I460)</f>
        <v/>
      </c>
      <c r="M460" s="17"/>
      <c r="N460" s="0" t="str">
        <f aca="false">IF(OR(C460="",C460="Call them"),"",SUBSTITUTE(SUBSTITUTE(SUBSTITUTE(SUBSTITUTE(SUBSTITUTE(SUBSTITUTE(SUBSTITUTE(SUBSTITUTE(SUBSTITUTE(INDEX(Templates!$C$2:$C$5,P460),"{contact}",IF(E460="","there",E460)),"{client}",B460),"{invoice}",A460),"{amount}",TEXT(G460,"#,##0.00")),"{currency}",H460),"{due_date}",TEXT(I460,"d mmm yyyy")),"{days_overdue}",MAX(0,L460)),"{sender}",Settings!$B$2),"{business}",Settings!$B$3))</f>
        <v/>
      </c>
      <c r="O460" s="0" t="str">
        <f aca="false">IF(OR(C460="",C460="Call them"),"",SUBSTITUTE(SUBSTITUTE(SUBSTITUTE(SUBSTITUTE(SUBSTITUTE(SUBSTITUTE(SUBSTITUTE(SUBSTITUTE(SUBSTITUTE(INDEX(Templates!$D$2:$D$5,P460),"{contact}",IF(E460="","there",E460)),"{client}",B460),"{invoice}",A460),"{amount}",TEXT(G460,"#,##0.00")),"{currency}",H460),"{due_date}",TEXT(I460,"d mmm yyyy")),"{days_overdue}",MAX(0,L460)),"{sender}",Settings!$B$2),"{business}",Settings!$B$3))</f>
        <v/>
      </c>
      <c r="P460" s="19" t="n">
        <f aca="false">IF(OR(A460="",J460&lt;&gt;"Unpaid",I460=""),0,IF(L460&gt;=Settings!$B$8,4,IF(L460&gt;=Settings!$B$7,3,IF(L460&gt;=0,2,IF(L460&gt;=-Settings!$B$6,1,0)))))</f>
        <v>0</v>
      </c>
    </row>
    <row r="461" customFormat="false" ht="15" hidden="false" customHeight="false" outlineLevel="0" collapsed="false">
      <c r="A461" s="17"/>
      <c r="B461" s="17"/>
      <c r="C461" s="13" t="str">
        <f aca="false">IF(P461=0,"",IF(P461&gt;IFERROR(MATCH(K461,Templates!$A$2:$A$5,0),0),INDEX(Templates!$A$2:$A$5,P461),IF(AND(P461=4,L461&gt;=Settings!$B$8+7),"Call them","")))</f>
        <v/>
      </c>
      <c r="D461" s="14" t="str">
        <f aca="false">IF(N461="","",HYPERLINK(IF(Settings!$B$4="Gmail","https://mail.google.com/mail/?"&amp;IF(Settings!$B$5="","","authuser="&amp;_xlfn.ENCODEURL(Settings!$B$5)&amp;"&amp;")&amp;"view=cm&amp;fs=1&amp;to="&amp;_xlfn.ENCODEURL(F461)&amp;"&amp;su="&amp;_xlfn.ENCODEURL(N461)&amp;"&amp;body="&amp;_xlfn.ENCODEURL(O461),"mailto:"&amp;F461&amp;"?subject="&amp;_xlfn.ENCODEURL(N461)&amp;"&amp;body="&amp;_xlfn.ENCODEURL(O461)),"Write email"))</f>
        <v/>
      </c>
      <c r="E461" s="17"/>
      <c r="F461" s="17"/>
      <c r="G461" s="20"/>
      <c r="H461" s="17"/>
      <c r="I461" s="21"/>
      <c r="J461" s="17"/>
      <c r="K461" s="17"/>
      <c r="L461" s="18" t="str">
        <f aca="true">IF(OR(I461="",J461&lt;&gt;"Unpaid"),"",TODAY()-I461)</f>
        <v/>
      </c>
      <c r="M461" s="17"/>
      <c r="N461" s="0" t="str">
        <f aca="false">IF(OR(C461="",C461="Call them"),"",SUBSTITUTE(SUBSTITUTE(SUBSTITUTE(SUBSTITUTE(SUBSTITUTE(SUBSTITUTE(SUBSTITUTE(SUBSTITUTE(SUBSTITUTE(INDEX(Templates!$C$2:$C$5,P461),"{contact}",IF(E461="","there",E461)),"{client}",B461),"{invoice}",A461),"{amount}",TEXT(G461,"#,##0.00")),"{currency}",H461),"{due_date}",TEXT(I461,"d mmm yyyy")),"{days_overdue}",MAX(0,L461)),"{sender}",Settings!$B$2),"{business}",Settings!$B$3))</f>
        <v/>
      </c>
      <c r="O461" s="0" t="str">
        <f aca="false">IF(OR(C461="",C461="Call them"),"",SUBSTITUTE(SUBSTITUTE(SUBSTITUTE(SUBSTITUTE(SUBSTITUTE(SUBSTITUTE(SUBSTITUTE(SUBSTITUTE(SUBSTITUTE(INDEX(Templates!$D$2:$D$5,P461),"{contact}",IF(E461="","there",E461)),"{client}",B461),"{invoice}",A461),"{amount}",TEXT(G461,"#,##0.00")),"{currency}",H461),"{due_date}",TEXT(I461,"d mmm yyyy")),"{days_overdue}",MAX(0,L461)),"{sender}",Settings!$B$2),"{business}",Settings!$B$3))</f>
        <v/>
      </c>
      <c r="P461" s="19" t="n">
        <f aca="false">IF(OR(A461="",J461&lt;&gt;"Unpaid",I461=""),0,IF(L461&gt;=Settings!$B$8,4,IF(L461&gt;=Settings!$B$7,3,IF(L461&gt;=0,2,IF(L461&gt;=-Settings!$B$6,1,0)))))</f>
        <v>0</v>
      </c>
    </row>
    <row r="462" customFormat="false" ht="15" hidden="false" customHeight="false" outlineLevel="0" collapsed="false">
      <c r="A462" s="17"/>
      <c r="B462" s="17"/>
      <c r="C462" s="13" t="str">
        <f aca="false">IF(P462=0,"",IF(P462&gt;IFERROR(MATCH(K462,Templates!$A$2:$A$5,0),0),INDEX(Templates!$A$2:$A$5,P462),IF(AND(P462=4,L462&gt;=Settings!$B$8+7),"Call them","")))</f>
        <v/>
      </c>
      <c r="D462" s="14" t="str">
        <f aca="false">IF(N462="","",HYPERLINK(IF(Settings!$B$4="Gmail","https://mail.google.com/mail/?"&amp;IF(Settings!$B$5="","","authuser="&amp;_xlfn.ENCODEURL(Settings!$B$5)&amp;"&amp;")&amp;"view=cm&amp;fs=1&amp;to="&amp;_xlfn.ENCODEURL(F462)&amp;"&amp;su="&amp;_xlfn.ENCODEURL(N462)&amp;"&amp;body="&amp;_xlfn.ENCODEURL(O462),"mailto:"&amp;F462&amp;"?subject="&amp;_xlfn.ENCODEURL(N462)&amp;"&amp;body="&amp;_xlfn.ENCODEURL(O462)),"Write email"))</f>
        <v/>
      </c>
      <c r="E462" s="17"/>
      <c r="F462" s="17"/>
      <c r="G462" s="20"/>
      <c r="H462" s="17"/>
      <c r="I462" s="21"/>
      <c r="J462" s="17"/>
      <c r="K462" s="17"/>
      <c r="L462" s="18" t="str">
        <f aca="true">IF(OR(I462="",J462&lt;&gt;"Unpaid"),"",TODAY()-I462)</f>
        <v/>
      </c>
      <c r="M462" s="17"/>
      <c r="N462" s="0" t="str">
        <f aca="false">IF(OR(C462="",C462="Call them"),"",SUBSTITUTE(SUBSTITUTE(SUBSTITUTE(SUBSTITUTE(SUBSTITUTE(SUBSTITUTE(SUBSTITUTE(SUBSTITUTE(SUBSTITUTE(INDEX(Templates!$C$2:$C$5,P462),"{contact}",IF(E462="","there",E462)),"{client}",B462),"{invoice}",A462),"{amount}",TEXT(G462,"#,##0.00")),"{currency}",H462),"{due_date}",TEXT(I462,"d mmm yyyy")),"{days_overdue}",MAX(0,L462)),"{sender}",Settings!$B$2),"{business}",Settings!$B$3))</f>
        <v/>
      </c>
      <c r="O462" s="0" t="str">
        <f aca="false">IF(OR(C462="",C462="Call them"),"",SUBSTITUTE(SUBSTITUTE(SUBSTITUTE(SUBSTITUTE(SUBSTITUTE(SUBSTITUTE(SUBSTITUTE(SUBSTITUTE(SUBSTITUTE(INDEX(Templates!$D$2:$D$5,P462),"{contact}",IF(E462="","there",E462)),"{client}",B462),"{invoice}",A462),"{amount}",TEXT(G462,"#,##0.00")),"{currency}",H462),"{due_date}",TEXT(I462,"d mmm yyyy")),"{days_overdue}",MAX(0,L462)),"{sender}",Settings!$B$2),"{business}",Settings!$B$3))</f>
        <v/>
      </c>
      <c r="P462" s="19" t="n">
        <f aca="false">IF(OR(A462="",J462&lt;&gt;"Unpaid",I462=""),0,IF(L462&gt;=Settings!$B$8,4,IF(L462&gt;=Settings!$B$7,3,IF(L462&gt;=0,2,IF(L462&gt;=-Settings!$B$6,1,0)))))</f>
        <v>0</v>
      </c>
    </row>
    <row r="463" customFormat="false" ht="15" hidden="false" customHeight="false" outlineLevel="0" collapsed="false">
      <c r="A463" s="17"/>
      <c r="B463" s="17"/>
      <c r="C463" s="13" t="str">
        <f aca="false">IF(P463=0,"",IF(P463&gt;IFERROR(MATCH(K463,Templates!$A$2:$A$5,0),0),INDEX(Templates!$A$2:$A$5,P463),IF(AND(P463=4,L463&gt;=Settings!$B$8+7),"Call them","")))</f>
        <v/>
      </c>
      <c r="D463" s="14" t="str">
        <f aca="false">IF(N463="","",HYPERLINK(IF(Settings!$B$4="Gmail","https://mail.google.com/mail/?"&amp;IF(Settings!$B$5="","","authuser="&amp;_xlfn.ENCODEURL(Settings!$B$5)&amp;"&amp;")&amp;"view=cm&amp;fs=1&amp;to="&amp;_xlfn.ENCODEURL(F463)&amp;"&amp;su="&amp;_xlfn.ENCODEURL(N463)&amp;"&amp;body="&amp;_xlfn.ENCODEURL(O463),"mailto:"&amp;F463&amp;"?subject="&amp;_xlfn.ENCODEURL(N463)&amp;"&amp;body="&amp;_xlfn.ENCODEURL(O463)),"Write email"))</f>
        <v/>
      </c>
      <c r="E463" s="17"/>
      <c r="F463" s="17"/>
      <c r="G463" s="20"/>
      <c r="H463" s="17"/>
      <c r="I463" s="21"/>
      <c r="J463" s="17"/>
      <c r="K463" s="17"/>
      <c r="L463" s="18" t="str">
        <f aca="true">IF(OR(I463="",J463&lt;&gt;"Unpaid"),"",TODAY()-I463)</f>
        <v/>
      </c>
      <c r="M463" s="17"/>
      <c r="N463" s="0" t="str">
        <f aca="false">IF(OR(C463="",C463="Call them"),"",SUBSTITUTE(SUBSTITUTE(SUBSTITUTE(SUBSTITUTE(SUBSTITUTE(SUBSTITUTE(SUBSTITUTE(SUBSTITUTE(SUBSTITUTE(INDEX(Templates!$C$2:$C$5,P463),"{contact}",IF(E463="","there",E463)),"{client}",B463),"{invoice}",A463),"{amount}",TEXT(G463,"#,##0.00")),"{currency}",H463),"{due_date}",TEXT(I463,"d mmm yyyy")),"{days_overdue}",MAX(0,L463)),"{sender}",Settings!$B$2),"{business}",Settings!$B$3))</f>
        <v/>
      </c>
      <c r="O463" s="0" t="str">
        <f aca="false">IF(OR(C463="",C463="Call them"),"",SUBSTITUTE(SUBSTITUTE(SUBSTITUTE(SUBSTITUTE(SUBSTITUTE(SUBSTITUTE(SUBSTITUTE(SUBSTITUTE(SUBSTITUTE(INDEX(Templates!$D$2:$D$5,P463),"{contact}",IF(E463="","there",E463)),"{client}",B463),"{invoice}",A463),"{amount}",TEXT(G463,"#,##0.00")),"{currency}",H463),"{due_date}",TEXT(I463,"d mmm yyyy")),"{days_overdue}",MAX(0,L463)),"{sender}",Settings!$B$2),"{business}",Settings!$B$3))</f>
        <v/>
      </c>
      <c r="P463" s="19" t="n">
        <f aca="false">IF(OR(A463="",J463&lt;&gt;"Unpaid",I463=""),0,IF(L463&gt;=Settings!$B$8,4,IF(L463&gt;=Settings!$B$7,3,IF(L463&gt;=0,2,IF(L463&gt;=-Settings!$B$6,1,0)))))</f>
        <v>0</v>
      </c>
    </row>
    <row r="464" customFormat="false" ht="15" hidden="false" customHeight="false" outlineLevel="0" collapsed="false">
      <c r="A464" s="17"/>
      <c r="B464" s="17"/>
      <c r="C464" s="13" t="str">
        <f aca="false">IF(P464=0,"",IF(P464&gt;IFERROR(MATCH(K464,Templates!$A$2:$A$5,0),0),INDEX(Templates!$A$2:$A$5,P464),IF(AND(P464=4,L464&gt;=Settings!$B$8+7),"Call them","")))</f>
        <v/>
      </c>
      <c r="D464" s="14" t="str">
        <f aca="false">IF(N464="","",HYPERLINK(IF(Settings!$B$4="Gmail","https://mail.google.com/mail/?"&amp;IF(Settings!$B$5="","","authuser="&amp;_xlfn.ENCODEURL(Settings!$B$5)&amp;"&amp;")&amp;"view=cm&amp;fs=1&amp;to="&amp;_xlfn.ENCODEURL(F464)&amp;"&amp;su="&amp;_xlfn.ENCODEURL(N464)&amp;"&amp;body="&amp;_xlfn.ENCODEURL(O464),"mailto:"&amp;F464&amp;"?subject="&amp;_xlfn.ENCODEURL(N464)&amp;"&amp;body="&amp;_xlfn.ENCODEURL(O464)),"Write email"))</f>
        <v/>
      </c>
      <c r="E464" s="17"/>
      <c r="F464" s="17"/>
      <c r="G464" s="20"/>
      <c r="H464" s="17"/>
      <c r="I464" s="21"/>
      <c r="J464" s="17"/>
      <c r="K464" s="17"/>
      <c r="L464" s="18" t="str">
        <f aca="true">IF(OR(I464="",J464&lt;&gt;"Unpaid"),"",TODAY()-I464)</f>
        <v/>
      </c>
      <c r="M464" s="17"/>
      <c r="N464" s="0" t="str">
        <f aca="false">IF(OR(C464="",C464="Call them"),"",SUBSTITUTE(SUBSTITUTE(SUBSTITUTE(SUBSTITUTE(SUBSTITUTE(SUBSTITUTE(SUBSTITUTE(SUBSTITUTE(SUBSTITUTE(INDEX(Templates!$C$2:$C$5,P464),"{contact}",IF(E464="","there",E464)),"{client}",B464),"{invoice}",A464),"{amount}",TEXT(G464,"#,##0.00")),"{currency}",H464),"{due_date}",TEXT(I464,"d mmm yyyy")),"{days_overdue}",MAX(0,L464)),"{sender}",Settings!$B$2),"{business}",Settings!$B$3))</f>
        <v/>
      </c>
      <c r="O464" s="0" t="str">
        <f aca="false">IF(OR(C464="",C464="Call them"),"",SUBSTITUTE(SUBSTITUTE(SUBSTITUTE(SUBSTITUTE(SUBSTITUTE(SUBSTITUTE(SUBSTITUTE(SUBSTITUTE(SUBSTITUTE(INDEX(Templates!$D$2:$D$5,P464),"{contact}",IF(E464="","there",E464)),"{client}",B464),"{invoice}",A464),"{amount}",TEXT(G464,"#,##0.00")),"{currency}",H464),"{due_date}",TEXT(I464,"d mmm yyyy")),"{days_overdue}",MAX(0,L464)),"{sender}",Settings!$B$2),"{business}",Settings!$B$3))</f>
        <v/>
      </c>
      <c r="P464" s="19" t="n">
        <f aca="false">IF(OR(A464="",J464&lt;&gt;"Unpaid",I464=""),0,IF(L464&gt;=Settings!$B$8,4,IF(L464&gt;=Settings!$B$7,3,IF(L464&gt;=0,2,IF(L464&gt;=-Settings!$B$6,1,0)))))</f>
        <v>0</v>
      </c>
    </row>
    <row r="465" customFormat="false" ht="15" hidden="false" customHeight="false" outlineLevel="0" collapsed="false">
      <c r="A465" s="17"/>
      <c r="B465" s="17"/>
      <c r="C465" s="13" t="str">
        <f aca="false">IF(P465=0,"",IF(P465&gt;IFERROR(MATCH(K465,Templates!$A$2:$A$5,0),0),INDEX(Templates!$A$2:$A$5,P465),IF(AND(P465=4,L465&gt;=Settings!$B$8+7),"Call them","")))</f>
        <v/>
      </c>
      <c r="D465" s="14" t="str">
        <f aca="false">IF(N465="","",HYPERLINK(IF(Settings!$B$4="Gmail","https://mail.google.com/mail/?"&amp;IF(Settings!$B$5="","","authuser="&amp;_xlfn.ENCODEURL(Settings!$B$5)&amp;"&amp;")&amp;"view=cm&amp;fs=1&amp;to="&amp;_xlfn.ENCODEURL(F465)&amp;"&amp;su="&amp;_xlfn.ENCODEURL(N465)&amp;"&amp;body="&amp;_xlfn.ENCODEURL(O465),"mailto:"&amp;F465&amp;"?subject="&amp;_xlfn.ENCODEURL(N465)&amp;"&amp;body="&amp;_xlfn.ENCODEURL(O465)),"Write email"))</f>
        <v/>
      </c>
      <c r="E465" s="17"/>
      <c r="F465" s="17"/>
      <c r="G465" s="20"/>
      <c r="H465" s="17"/>
      <c r="I465" s="21"/>
      <c r="J465" s="17"/>
      <c r="K465" s="17"/>
      <c r="L465" s="18" t="str">
        <f aca="true">IF(OR(I465="",J465&lt;&gt;"Unpaid"),"",TODAY()-I465)</f>
        <v/>
      </c>
      <c r="M465" s="17"/>
      <c r="N465" s="0" t="str">
        <f aca="false">IF(OR(C465="",C465="Call them"),"",SUBSTITUTE(SUBSTITUTE(SUBSTITUTE(SUBSTITUTE(SUBSTITUTE(SUBSTITUTE(SUBSTITUTE(SUBSTITUTE(SUBSTITUTE(INDEX(Templates!$C$2:$C$5,P465),"{contact}",IF(E465="","there",E465)),"{client}",B465),"{invoice}",A465),"{amount}",TEXT(G465,"#,##0.00")),"{currency}",H465),"{due_date}",TEXT(I465,"d mmm yyyy")),"{days_overdue}",MAX(0,L465)),"{sender}",Settings!$B$2),"{business}",Settings!$B$3))</f>
        <v/>
      </c>
      <c r="O465" s="0" t="str">
        <f aca="false">IF(OR(C465="",C465="Call them"),"",SUBSTITUTE(SUBSTITUTE(SUBSTITUTE(SUBSTITUTE(SUBSTITUTE(SUBSTITUTE(SUBSTITUTE(SUBSTITUTE(SUBSTITUTE(INDEX(Templates!$D$2:$D$5,P465),"{contact}",IF(E465="","there",E465)),"{client}",B465),"{invoice}",A465),"{amount}",TEXT(G465,"#,##0.00")),"{currency}",H465),"{due_date}",TEXT(I465,"d mmm yyyy")),"{days_overdue}",MAX(0,L465)),"{sender}",Settings!$B$2),"{business}",Settings!$B$3))</f>
        <v/>
      </c>
      <c r="P465" s="19" t="n">
        <f aca="false">IF(OR(A465="",J465&lt;&gt;"Unpaid",I465=""),0,IF(L465&gt;=Settings!$B$8,4,IF(L465&gt;=Settings!$B$7,3,IF(L465&gt;=0,2,IF(L465&gt;=-Settings!$B$6,1,0)))))</f>
        <v>0</v>
      </c>
    </row>
    <row r="466" customFormat="false" ht="15" hidden="false" customHeight="false" outlineLevel="0" collapsed="false">
      <c r="A466" s="17"/>
      <c r="B466" s="17"/>
      <c r="C466" s="13" t="str">
        <f aca="false">IF(P466=0,"",IF(P466&gt;IFERROR(MATCH(K466,Templates!$A$2:$A$5,0),0),INDEX(Templates!$A$2:$A$5,P466),IF(AND(P466=4,L466&gt;=Settings!$B$8+7),"Call them","")))</f>
        <v/>
      </c>
      <c r="D466" s="14" t="str">
        <f aca="false">IF(N466="","",HYPERLINK(IF(Settings!$B$4="Gmail","https://mail.google.com/mail/?"&amp;IF(Settings!$B$5="","","authuser="&amp;_xlfn.ENCODEURL(Settings!$B$5)&amp;"&amp;")&amp;"view=cm&amp;fs=1&amp;to="&amp;_xlfn.ENCODEURL(F466)&amp;"&amp;su="&amp;_xlfn.ENCODEURL(N466)&amp;"&amp;body="&amp;_xlfn.ENCODEURL(O466),"mailto:"&amp;F466&amp;"?subject="&amp;_xlfn.ENCODEURL(N466)&amp;"&amp;body="&amp;_xlfn.ENCODEURL(O466)),"Write email"))</f>
        <v/>
      </c>
      <c r="E466" s="17"/>
      <c r="F466" s="17"/>
      <c r="G466" s="20"/>
      <c r="H466" s="17"/>
      <c r="I466" s="21"/>
      <c r="J466" s="17"/>
      <c r="K466" s="17"/>
      <c r="L466" s="18" t="str">
        <f aca="true">IF(OR(I466="",J466&lt;&gt;"Unpaid"),"",TODAY()-I466)</f>
        <v/>
      </c>
      <c r="M466" s="17"/>
      <c r="N466" s="0" t="str">
        <f aca="false">IF(OR(C466="",C466="Call them"),"",SUBSTITUTE(SUBSTITUTE(SUBSTITUTE(SUBSTITUTE(SUBSTITUTE(SUBSTITUTE(SUBSTITUTE(SUBSTITUTE(SUBSTITUTE(INDEX(Templates!$C$2:$C$5,P466),"{contact}",IF(E466="","there",E466)),"{client}",B466),"{invoice}",A466),"{amount}",TEXT(G466,"#,##0.00")),"{currency}",H466),"{due_date}",TEXT(I466,"d mmm yyyy")),"{days_overdue}",MAX(0,L466)),"{sender}",Settings!$B$2),"{business}",Settings!$B$3))</f>
        <v/>
      </c>
      <c r="O466" s="0" t="str">
        <f aca="false">IF(OR(C466="",C466="Call them"),"",SUBSTITUTE(SUBSTITUTE(SUBSTITUTE(SUBSTITUTE(SUBSTITUTE(SUBSTITUTE(SUBSTITUTE(SUBSTITUTE(SUBSTITUTE(INDEX(Templates!$D$2:$D$5,P466),"{contact}",IF(E466="","there",E466)),"{client}",B466),"{invoice}",A466),"{amount}",TEXT(G466,"#,##0.00")),"{currency}",H466),"{due_date}",TEXT(I466,"d mmm yyyy")),"{days_overdue}",MAX(0,L466)),"{sender}",Settings!$B$2),"{business}",Settings!$B$3))</f>
        <v/>
      </c>
      <c r="P466" s="19" t="n">
        <f aca="false">IF(OR(A466="",J466&lt;&gt;"Unpaid",I466=""),0,IF(L466&gt;=Settings!$B$8,4,IF(L466&gt;=Settings!$B$7,3,IF(L466&gt;=0,2,IF(L466&gt;=-Settings!$B$6,1,0)))))</f>
        <v>0</v>
      </c>
    </row>
    <row r="467" customFormat="false" ht="15" hidden="false" customHeight="false" outlineLevel="0" collapsed="false">
      <c r="A467" s="17"/>
      <c r="B467" s="17"/>
      <c r="C467" s="13" t="str">
        <f aca="false">IF(P467=0,"",IF(P467&gt;IFERROR(MATCH(K467,Templates!$A$2:$A$5,0),0),INDEX(Templates!$A$2:$A$5,P467),IF(AND(P467=4,L467&gt;=Settings!$B$8+7),"Call them","")))</f>
        <v/>
      </c>
      <c r="D467" s="14" t="str">
        <f aca="false">IF(N467="","",HYPERLINK(IF(Settings!$B$4="Gmail","https://mail.google.com/mail/?"&amp;IF(Settings!$B$5="","","authuser="&amp;_xlfn.ENCODEURL(Settings!$B$5)&amp;"&amp;")&amp;"view=cm&amp;fs=1&amp;to="&amp;_xlfn.ENCODEURL(F467)&amp;"&amp;su="&amp;_xlfn.ENCODEURL(N467)&amp;"&amp;body="&amp;_xlfn.ENCODEURL(O467),"mailto:"&amp;F467&amp;"?subject="&amp;_xlfn.ENCODEURL(N467)&amp;"&amp;body="&amp;_xlfn.ENCODEURL(O467)),"Write email"))</f>
        <v/>
      </c>
      <c r="E467" s="17"/>
      <c r="F467" s="17"/>
      <c r="G467" s="20"/>
      <c r="H467" s="17"/>
      <c r="I467" s="21"/>
      <c r="J467" s="17"/>
      <c r="K467" s="17"/>
      <c r="L467" s="18" t="str">
        <f aca="true">IF(OR(I467="",J467&lt;&gt;"Unpaid"),"",TODAY()-I467)</f>
        <v/>
      </c>
      <c r="M467" s="17"/>
      <c r="N467" s="0" t="str">
        <f aca="false">IF(OR(C467="",C467="Call them"),"",SUBSTITUTE(SUBSTITUTE(SUBSTITUTE(SUBSTITUTE(SUBSTITUTE(SUBSTITUTE(SUBSTITUTE(SUBSTITUTE(SUBSTITUTE(INDEX(Templates!$C$2:$C$5,P467),"{contact}",IF(E467="","there",E467)),"{client}",B467),"{invoice}",A467),"{amount}",TEXT(G467,"#,##0.00")),"{currency}",H467),"{due_date}",TEXT(I467,"d mmm yyyy")),"{days_overdue}",MAX(0,L467)),"{sender}",Settings!$B$2),"{business}",Settings!$B$3))</f>
        <v/>
      </c>
      <c r="O467" s="0" t="str">
        <f aca="false">IF(OR(C467="",C467="Call them"),"",SUBSTITUTE(SUBSTITUTE(SUBSTITUTE(SUBSTITUTE(SUBSTITUTE(SUBSTITUTE(SUBSTITUTE(SUBSTITUTE(SUBSTITUTE(INDEX(Templates!$D$2:$D$5,P467),"{contact}",IF(E467="","there",E467)),"{client}",B467),"{invoice}",A467),"{amount}",TEXT(G467,"#,##0.00")),"{currency}",H467),"{due_date}",TEXT(I467,"d mmm yyyy")),"{days_overdue}",MAX(0,L467)),"{sender}",Settings!$B$2),"{business}",Settings!$B$3))</f>
        <v/>
      </c>
      <c r="P467" s="19" t="n">
        <f aca="false">IF(OR(A467="",J467&lt;&gt;"Unpaid",I467=""),0,IF(L467&gt;=Settings!$B$8,4,IF(L467&gt;=Settings!$B$7,3,IF(L467&gt;=0,2,IF(L467&gt;=-Settings!$B$6,1,0)))))</f>
        <v>0</v>
      </c>
    </row>
    <row r="468" customFormat="false" ht="15" hidden="false" customHeight="false" outlineLevel="0" collapsed="false">
      <c r="A468" s="17"/>
      <c r="B468" s="17"/>
      <c r="C468" s="13" t="str">
        <f aca="false">IF(P468=0,"",IF(P468&gt;IFERROR(MATCH(K468,Templates!$A$2:$A$5,0),0),INDEX(Templates!$A$2:$A$5,P468),IF(AND(P468=4,L468&gt;=Settings!$B$8+7),"Call them","")))</f>
        <v/>
      </c>
      <c r="D468" s="14" t="str">
        <f aca="false">IF(N468="","",HYPERLINK(IF(Settings!$B$4="Gmail","https://mail.google.com/mail/?"&amp;IF(Settings!$B$5="","","authuser="&amp;_xlfn.ENCODEURL(Settings!$B$5)&amp;"&amp;")&amp;"view=cm&amp;fs=1&amp;to="&amp;_xlfn.ENCODEURL(F468)&amp;"&amp;su="&amp;_xlfn.ENCODEURL(N468)&amp;"&amp;body="&amp;_xlfn.ENCODEURL(O468),"mailto:"&amp;F468&amp;"?subject="&amp;_xlfn.ENCODEURL(N468)&amp;"&amp;body="&amp;_xlfn.ENCODEURL(O468)),"Write email"))</f>
        <v/>
      </c>
      <c r="E468" s="17"/>
      <c r="F468" s="17"/>
      <c r="G468" s="20"/>
      <c r="H468" s="17"/>
      <c r="I468" s="21"/>
      <c r="J468" s="17"/>
      <c r="K468" s="17"/>
      <c r="L468" s="18" t="str">
        <f aca="true">IF(OR(I468="",J468&lt;&gt;"Unpaid"),"",TODAY()-I468)</f>
        <v/>
      </c>
      <c r="M468" s="17"/>
      <c r="N468" s="0" t="str">
        <f aca="false">IF(OR(C468="",C468="Call them"),"",SUBSTITUTE(SUBSTITUTE(SUBSTITUTE(SUBSTITUTE(SUBSTITUTE(SUBSTITUTE(SUBSTITUTE(SUBSTITUTE(SUBSTITUTE(INDEX(Templates!$C$2:$C$5,P468),"{contact}",IF(E468="","there",E468)),"{client}",B468),"{invoice}",A468),"{amount}",TEXT(G468,"#,##0.00")),"{currency}",H468),"{due_date}",TEXT(I468,"d mmm yyyy")),"{days_overdue}",MAX(0,L468)),"{sender}",Settings!$B$2),"{business}",Settings!$B$3))</f>
        <v/>
      </c>
      <c r="O468" s="0" t="str">
        <f aca="false">IF(OR(C468="",C468="Call them"),"",SUBSTITUTE(SUBSTITUTE(SUBSTITUTE(SUBSTITUTE(SUBSTITUTE(SUBSTITUTE(SUBSTITUTE(SUBSTITUTE(SUBSTITUTE(INDEX(Templates!$D$2:$D$5,P468),"{contact}",IF(E468="","there",E468)),"{client}",B468),"{invoice}",A468),"{amount}",TEXT(G468,"#,##0.00")),"{currency}",H468),"{due_date}",TEXT(I468,"d mmm yyyy")),"{days_overdue}",MAX(0,L468)),"{sender}",Settings!$B$2),"{business}",Settings!$B$3))</f>
        <v/>
      </c>
      <c r="P468" s="19" t="n">
        <f aca="false">IF(OR(A468="",J468&lt;&gt;"Unpaid",I468=""),0,IF(L468&gt;=Settings!$B$8,4,IF(L468&gt;=Settings!$B$7,3,IF(L468&gt;=0,2,IF(L468&gt;=-Settings!$B$6,1,0)))))</f>
        <v>0</v>
      </c>
    </row>
    <row r="469" customFormat="false" ht="15" hidden="false" customHeight="false" outlineLevel="0" collapsed="false">
      <c r="A469" s="17"/>
      <c r="B469" s="17"/>
      <c r="C469" s="13" t="str">
        <f aca="false">IF(P469=0,"",IF(P469&gt;IFERROR(MATCH(K469,Templates!$A$2:$A$5,0),0),INDEX(Templates!$A$2:$A$5,P469),IF(AND(P469=4,L469&gt;=Settings!$B$8+7),"Call them","")))</f>
        <v/>
      </c>
      <c r="D469" s="14" t="str">
        <f aca="false">IF(N469="","",HYPERLINK(IF(Settings!$B$4="Gmail","https://mail.google.com/mail/?"&amp;IF(Settings!$B$5="","","authuser="&amp;_xlfn.ENCODEURL(Settings!$B$5)&amp;"&amp;")&amp;"view=cm&amp;fs=1&amp;to="&amp;_xlfn.ENCODEURL(F469)&amp;"&amp;su="&amp;_xlfn.ENCODEURL(N469)&amp;"&amp;body="&amp;_xlfn.ENCODEURL(O469),"mailto:"&amp;F469&amp;"?subject="&amp;_xlfn.ENCODEURL(N469)&amp;"&amp;body="&amp;_xlfn.ENCODEURL(O469)),"Write email"))</f>
        <v/>
      </c>
      <c r="E469" s="17"/>
      <c r="F469" s="17"/>
      <c r="G469" s="20"/>
      <c r="H469" s="17"/>
      <c r="I469" s="21"/>
      <c r="J469" s="17"/>
      <c r="K469" s="17"/>
      <c r="L469" s="18" t="str">
        <f aca="true">IF(OR(I469="",J469&lt;&gt;"Unpaid"),"",TODAY()-I469)</f>
        <v/>
      </c>
      <c r="M469" s="17"/>
      <c r="N469" s="0" t="str">
        <f aca="false">IF(OR(C469="",C469="Call them"),"",SUBSTITUTE(SUBSTITUTE(SUBSTITUTE(SUBSTITUTE(SUBSTITUTE(SUBSTITUTE(SUBSTITUTE(SUBSTITUTE(SUBSTITUTE(INDEX(Templates!$C$2:$C$5,P469),"{contact}",IF(E469="","there",E469)),"{client}",B469),"{invoice}",A469),"{amount}",TEXT(G469,"#,##0.00")),"{currency}",H469),"{due_date}",TEXT(I469,"d mmm yyyy")),"{days_overdue}",MAX(0,L469)),"{sender}",Settings!$B$2),"{business}",Settings!$B$3))</f>
        <v/>
      </c>
      <c r="O469" s="0" t="str">
        <f aca="false">IF(OR(C469="",C469="Call them"),"",SUBSTITUTE(SUBSTITUTE(SUBSTITUTE(SUBSTITUTE(SUBSTITUTE(SUBSTITUTE(SUBSTITUTE(SUBSTITUTE(SUBSTITUTE(INDEX(Templates!$D$2:$D$5,P469),"{contact}",IF(E469="","there",E469)),"{client}",B469),"{invoice}",A469),"{amount}",TEXT(G469,"#,##0.00")),"{currency}",H469),"{due_date}",TEXT(I469,"d mmm yyyy")),"{days_overdue}",MAX(0,L469)),"{sender}",Settings!$B$2),"{business}",Settings!$B$3))</f>
        <v/>
      </c>
      <c r="P469" s="19" t="n">
        <f aca="false">IF(OR(A469="",J469&lt;&gt;"Unpaid",I469=""),0,IF(L469&gt;=Settings!$B$8,4,IF(L469&gt;=Settings!$B$7,3,IF(L469&gt;=0,2,IF(L469&gt;=-Settings!$B$6,1,0)))))</f>
        <v>0</v>
      </c>
    </row>
    <row r="470" customFormat="false" ht="15" hidden="false" customHeight="false" outlineLevel="0" collapsed="false">
      <c r="A470" s="17"/>
      <c r="B470" s="17"/>
      <c r="C470" s="13" t="str">
        <f aca="false">IF(P470=0,"",IF(P470&gt;IFERROR(MATCH(K470,Templates!$A$2:$A$5,0),0),INDEX(Templates!$A$2:$A$5,P470),IF(AND(P470=4,L470&gt;=Settings!$B$8+7),"Call them","")))</f>
        <v/>
      </c>
      <c r="D470" s="14" t="str">
        <f aca="false">IF(N470="","",HYPERLINK(IF(Settings!$B$4="Gmail","https://mail.google.com/mail/?"&amp;IF(Settings!$B$5="","","authuser="&amp;_xlfn.ENCODEURL(Settings!$B$5)&amp;"&amp;")&amp;"view=cm&amp;fs=1&amp;to="&amp;_xlfn.ENCODEURL(F470)&amp;"&amp;su="&amp;_xlfn.ENCODEURL(N470)&amp;"&amp;body="&amp;_xlfn.ENCODEURL(O470),"mailto:"&amp;F470&amp;"?subject="&amp;_xlfn.ENCODEURL(N470)&amp;"&amp;body="&amp;_xlfn.ENCODEURL(O470)),"Write email"))</f>
        <v/>
      </c>
      <c r="E470" s="17"/>
      <c r="F470" s="17"/>
      <c r="G470" s="20"/>
      <c r="H470" s="17"/>
      <c r="I470" s="21"/>
      <c r="J470" s="17"/>
      <c r="K470" s="17"/>
      <c r="L470" s="18" t="str">
        <f aca="true">IF(OR(I470="",J470&lt;&gt;"Unpaid"),"",TODAY()-I470)</f>
        <v/>
      </c>
      <c r="M470" s="17"/>
      <c r="N470" s="0" t="str">
        <f aca="false">IF(OR(C470="",C470="Call them"),"",SUBSTITUTE(SUBSTITUTE(SUBSTITUTE(SUBSTITUTE(SUBSTITUTE(SUBSTITUTE(SUBSTITUTE(SUBSTITUTE(SUBSTITUTE(INDEX(Templates!$C$2:$C$5,P470),"{contact}",IF(E470="","there",E470)),"{client}",B470),"{invoice}",A470),"{amount}",TEXT(G470,"#,##0.00")),"{currency}",H470),"{due_date}",TEXT(I470,"d mmm yyyy")),"{days_overdue}",MAX(0,L470)),"{sender}",Settings!$B$2),"{business}",Settings!$B$3))</f>
        <v/>
      </c>
      <c r="O470" s="0" t="str">
        <f aca="false">IF(OR(C470="",C470="Call them"),"",SUBSTITUTE(SUBSTITUTE(SUBSTITUTE(SUBSTITUTE(SUBSTITUTE(SUBSTITUTE(SUBSTITUTE(SUBSTITUTE(SUBSTITUTE(INDEX(Templates!$D$2:$D$5,P470),"{contact}",IF(E470="","there",E470)),"{client}",B470),"{invoice}",A470),"{amount}",TEXT(G470,"#,##0.00")),"{currency}",H470),"{due_date}",TEXT(I470,"d mmm yyyy")),"{days_overdue}",MAX(0,L470)),"{sender}",Settings!$B$2),"{business}",Settings!$B$3))</f>
        <v/>
      </c>
      <c r="P470" s="19" t="n">
        <f aca="false">IF(OR(A470="",J470&lt;&gt;"Unpaid",I470=""),0,IF(L470&gt;=Settings!$B$8,4,IF(L470&gt;=Settings!$B$7,3,IF(L470&gt;=0,2,IF(L470&gt;=-Settings!$B$6,1,0)))))</f>
        <v>0</v>
      </c>
    </row>
    <row r="471" customFormat="false" ht="15" hidden="false" customHeight="false" outlineLevel="0" collapsed="false">
      <c r="A471" s="17"/>
      <c r="B471" s="17"/>
      <c r="C471" s="13" t="str">
        <f aca="false">IF(P471=0,"",IF(P471&gt;IFERROR(MATCH(K471,Templates!$A$2:$A$5,0),0),INDEX(Templates!$A$2:$A$5,P471),IF(AND(P471=4,L471&gt;=Settings!$B$8+7),"Call them","")))</f>
        <v/>
      </c>
      <c r="D471" s="14" t="str">
        <f aca="false">IF(N471="","",HYPERLINK(IF(Settings!$B$4="Gmail","https://mail.google.com/mail/?"&amp;IF(Settings!$B$5="","","authuser="&amp;_xlfn.ENCODEURL(Settings!$B$5)&amp;"&amp;")&amp;"view=cm&amp;fs=1&amp;to="&amp;_xlfn.ENCODEURL(F471)&amp;"&amp;su="&amp;_xlfn.ENCODEURL(N471)&amp;"&amp;body="&amp;_xlfn.ENCODEURL(O471),"mailto:"&amp;F471&amp;"?subject="&amp;_xlfn.ENCODEURL(N471)&amp;"&amp;body="&amp;_xlfn.ENCODEURL(O471)),"Write email"))</f>
        <v/>
      </c>
      <c r="E471" s="17"/>
      <c r="F471" s="17"/>
      <c r="G471" s="20"/>
      <c r="H471" s="17"/>
      <c r="I471" s="21"/>
      <c r="J471" s="17"/>
      <c r="K471" s="17"/>
      <c r="L471" s="18" t="str">
        <f aca="true">IF(OR(I471="",J471&lt;&gt;"Unpaid"),"",TODAY()-I471)</f>
        <v/>
      </c>
      <c r="M471" s="17"/>
      <c r="N471" s="0" t="str">
        <f aca="false">IF(OR(C471="",C471="Call them"),"",SUBSTITUTE(SUBSTITUTE(SUBSTITUTE(SUBSTITUTE(SUBSTITUTE(SUBSTITUTE(SUBSTITUTE(SUBSTITUTE(SUBSTITUTE(INDEX(Templates!$C$2:$C$5,P471),"{contact}",IF(E471="","there",E471)),"{client}",B471),"{invoice}",A471),"{amount}",TEXT(G471,"#,##0.00")),"{currency}",H471),"{due_date}",TEXT(I471,"d mmm yyyy")),"{days_overdue}",MAX(0,L471)),"{sender}",Settings!$B$2),"{business}",Settings!$B$3))</f>
        <v/>
      </c>
      <c r="O471" s="0" t="str">
        <f aca="false">IF(OR(C471="",C471="Call them"),"",SUBSTITUTE(SUBSTITUTE(SUBSTITUTE(SUBSTITUTE(SUBSTITUTE(SUBSTITUTE(SUBSTITUTE(SUBSTITUTE(SUBSTITUTE(INDEX(Templates!$D$2:$D$5,P471),"{contact}",IF(E471="","there",E471)),"{client}",B471),"{invoice}",A471),"{amount}",TEXT(G471,"#,##0.00")),"{currency}",H471),"{due_date}",TEXT(I471,"d mmm yyyy")),"{days_overdue}",MAX(0,L471)),"{sender}",Settings!$B$2),"{business}",Settings!$B$3))</f>
        <v/>
      </c>
      <c r="P471" s="19" t="n">
        <f aca="false">IF(OR(A471="",J471&lt;&gt;"Unpaid",I471=""),0,IF(L471&gt;=Settings!$B$8,4,IF(L471&gt;=Settings!$B$7,3,IF(L471&gt;=0,2,IF(L471&gt;=-Settings!$B$6,1,0)))))</f>
        <v>0</v>
      </c>
    </row>
    <row r="472" customFormat="false" ht="15" hidden="false" customHeight="false" outlineLevel="0" collapsed="false">
      <c r="A472" s="17"/>
      <c r="B472" s="17"/>
      <c r="C472" s="13" t="str">
        <f aca="false">IF(P472=0,"",IF(P472&gt;IFERROR(MATCH(K472,Templates!$A$2:$A$5,0),0),INDEX(Templates!$A$2:$A$5,P472),IF(AND(P472=4,L472&gt;=Settings!$B$8+7),"Call them","")))</f>
        <v/>
      </c>
      <c r="D472" s="14" t="str">
        <f aca="false">IF(N472="","",HYPERLINK(IF(Settings!$B$4="Gmail","https://mail.google.com/mail/?"&amp;IF(Settings!$B$5="","","authuser="&amp;_xlfn.ENCODEURL(Settings!$B$5)&amp;"&amp;")&amp;"view=cm&amp;fs=1&amp;to="&amp;_xlfn.ENCODEURL(F472)&amp;"&amp;su="&amp;_xlfn.ENCODEURL(N472)&amp;"&amp;body="&amp;_xlfn.ENCODEURL(O472),"mailto:"&amp;F472&amp;"?subject="&amp;_xlfn.ENCODEURL(N472)&amp;"&amp;body="&amp;_xlfn.ENCODEURL(O472)),"Write email"))</f>
        <v/>
      </c>
      <c r="E472" s="17"/>
      <c r="F472" s="17"/>
      <c r="G472" s="20"/>
      <c r="H472" s="17"/>
      <c r="I472" s="21"/>
      <c r="J472" s="17"/>
      <c r="K472" s="17"/>
      <c r="L472" s="18" t="str">
        <f aca="true">IF(OR(I472="",J472&lt;&gt;"Unpaid"),"",TODAY()-I472)</f>
        <v/>
      </c>
      <c r="M472" s="17"/>
      <c r="N472" s="0" t="str">
        <f aca="false">IF(OR(C472="",C472="Call them"),"",SUBSTITUTE(SUBSTITUTE(SUBSTITUTE(SUBSTITUTE(SUBSTITUTE(SUBSTITUTE(SUBSTITUTE(SUBSTITUTE(SUBSTITUTE(INDEX(Templates!$C$2:$C$5,P472),"{contact}",IF(E472="","there",E472)),"{client}",B472),"{invoice}",A472),"{amount}",TEXT(G472,"#,##0.00")),"{currency}",H472),"{due_date}",TEXT(I472,"d mmm yyyy")),"{days_overdue}",MAX(0,L472)),"{sender}",Settings!$B$2),"{business}",Settings!$B$3))</f>
        <v/>
      </c>
      <c r="O472" s="0" t="str">
        <f aca="false">IF(OR(C472="",C472="Call them"),"",SUBSTITUTE(SUBSTITUTE(SUBSTITUTE(SUBSTITUTE(SUBSTITUTE(SUBSTITUTE(SUBSTITUTE(SUBSTITUTE(SUBSTITUTE(INDEX(Templates!$D$2:$D$5,P472),"{contact}",IF(E472="","there",E472)),"{client}",B472),"{invoice}",A472),"{amount}",TEXT(G472,"#,##0.00")),"{currency}",H472),"{due_date}",TEXT(I472,"d mmm yyyy")),"{days_overdue}",MAX(0,L472)),"{sender}",Settings!$B$2),"{business}",Settings!$B$3))</f>
        <v/>
      </c>
      <c r="P472" s="19" t="n">
        <f aca="false">IF(OR(A472="",J472&lt;&gt;"Unpaid",I472=""),0,IF(L472&gt;=Settings!$B$8,4,IF(L472&gt;=Settings!$B$7,3,IF(L472&gt;=0,2,IF(L472&gt;=-Settings!$B$6,1,0)))))</f>
        <v>0</v>
      </c>
    </row>
    <row r="473" customFormat="false" ht="15" hidden="false" customHeight="false" outlineLevel="0" collapsed="false">
      <c r="A473" s="17"/>
      <c r="B473" s="17"/>
      <c r="C473" s="13" t="str">
        <f aca="false">IF(P473=0,"",IF(P473&gt;IFERROR(MATCH(K473,Templates!$A$2:$A$5,0),0),INDEX(Templates!$A$2:$A$5,P473),IF(AND(P473=4,L473&gt;=Settings!$B$8+7),"Call them","")))</f>
        <v/>
      </c>
      <c r="D473" s="14" t="str">
        <f aca="false">IF(N473="","",HYPERLINK(IF(Settings!$B$4="Gmail","https://mail.google.com/mail/?"&amp;IF(Settings!$B$5="","","authuser="&amp;_xlfn.ENCODEURL(Settings!$B$5)&amp;"&amp;")&amp;"view=cm&amp;fs=1&amp;to="&amp;_xlfn.ENCODEURL(F473)&amp;"&amp;su="&amp;_xlfn.ENCODEURL(N473)&amp;"&amp;body="&amp;_xlfn.ENCODEURL(O473),"mailto:"&amp;F473&amp;"?subject="&amp;_xlfn.ENCODEURL(N473)&amp;"&amp;body="&amp;_xlfn.ENCODEURL(O473)),"Write email"))</f>
        <v/>
      </c>
      <c r="E473" s="17"/>
      <c r="F473" s="17"/>
      <c r="G473" s="20"/>
      <c r="H473" s="17"/>
      <c r="I473" s="21"/>
      <c r="J473" s="17"/>
      <c r="K473" s="17"/>
      <c r="L473" s="18" t="str">
        <f aca="true">IF(OR(I473="",J473&lt;&gt;"Unpaid"),"",TODAY()-I473)</f>
        <v/>
      </c>
      <c r="M473" s="17"/>
      <c r="N473" s="0" t="str">
        <f aca="false">IF(OR(C473="",C473="Call them"),"",SUBSTITUTE(SUBSTITUTE(SUBSTITUTE(SUBSTITUTE(SUBSTITUTE(SUBSTITUTE(SUBSTITUTE(SUBSTITUTE(SUBSTITUTE(INDEX(Templates!$C$2:$C$5,P473),"{contact}",IF(E473="","there",E473)),"{client}",B473),"{invoice}",A473),"{amount}",TEXT(G473,"#,##0.00")),"{currency}",H473),"{due_date}",TEXT(I473,"d mmm yyyy")),"{days_overdue}",MAX(0,L473)),"{sender}",Settings!$B$2),"{business}",Settings!$B$3))</f>
        <v/>
      </c>
      <c r="O473" s="0" t="str">
        <f aca="false">IF(OR(C473="",C473="Call them"),"",SUBSTITUTE(SUBSTITUTE(SUBSTITUTE(SUBSTITUTE(SUBSTITUTE(SUBSTITUTE(SUBSTITUTE(SUBSTITUTE(SUBSTITUTE(INDEX(Templates!$D$2:$D$5,P473),"{contact}",IF(E473="","there",E473)),"{client}",B473),"{invoice}",A473),"{amount}",TEXT(G473,"#,##0.00")),"{currency}",H473),"{due_date}",TEXT(I473,"d mmm yyyy")),"{days_overdue}",MAX(0,L473)),"{sender}",Settings!$B$2),"{business}",Settings!$B$3))</f>
        <v/>
      </c>
      <c r="P473" s="19" t="n">
        <f aca="false">IF(OR(A473="",J473&lt;&gt;"Unpaid",I473=""),0,IF(L473&gt;=Settings!$B$8,4,IF(L473&gt;=Settings!$B$7,3,IF(L473&gt;=0,2,IF(L473&gt;=-Settings!$B$6,1,0)))))</f>
        <v>0</v>
      </c>
    </row>
    <row r="474" customFormat="false" ht="15" hidden="false" customHeight="false" outlineLevel="0" collapsed="false">
      <c r="A474" s="17"/>
      <c r="B474" s="17"/>
      <c r="C474" s="13" t="str">
        <f aca="false">IF(P474=0,"",IF(P474&gt;IFERROR(MATCH(K474,Templates!$A$2:$A$5,0),0),INDEX(Templates!$A$2:$A$5,P474),IF(AND(P474=4,L474&gt;=Settings!$B$8+7),"Call them","")))</f>
        <v/>
      </c>
      <c r="D474" s="14" t="str">
        <f aca="false">IF(N474="","",HYPERLINK(IF(Settings!$B$4="Gmail","https://mail.google.com/mail/?"&amp;IF(Settings!$B$5="","","authuser="&amp;_xlfn.ENCODEURL(Settings!$B$5)&amp;"&amp;")&amp;"view=cm&amp;fs=1&amp;to="&amp;_xlfn.ENCODEURL(F474)&amp;"&amp;su="&amp;_xlfn.ENCODEURL(N474)&amp;"&amp;body="&amp;_xlfn.ENCODEURL(O474),"mailto:"&amp;F474&amp;"?subject="&amp;_xlfn.ENCODEURL(N474)&amp;"&amp;body="&amp;_xlfn.ENCODEURL(O474)),"Write email"))</f>
        <v/>
      </c>
      <c r="E474" s="17"/>
      <c r="F474" s="17"/>
      <c r="G474" s="20"/>
      <c r="H474" s="17"/>
      <c r="I474" s="21"/>
      <c r="J474" s="17"/>
      <c r="K474" s="17"/>
      <c r="L474" s="18" t="str">
        <f aca="true">IF(OR(I474="",J474&lt;&gt;"Unpaid"),"",TODAY()-I474)</f>
        <v/>
      </c>
      <c r="M474" s="17"/>
      <c r="N474" s="0" t="str">
        <f aca="false">IF(OR(C474="",C474="Call them"),"",SUBSTITUTE(SUBSTITUTE(SUBSTITUTE(SUBSTITUTE(SUBSTITUTE(SUBSTITUTE(SUBSTITUTE(SUBSTITUTE(SUBSTITUTE(INDEX(Templates!$C$2:$C$5,P474),"{contact}",IF(E474="","there",E474)),"{client}",B474),"{invoice}",A474),"{amount}",TEXT(G474,"#,##0.00")),"{currency}",H474),"{due_date}",TEXT(I474,"d mmm yyyy")),"{days_overdue}",MAX(0,L474)),"{sender}",Settings!$B$2),"{business}",Settings!$B$3))</f>
        <v/>
      </c>
      <c r="O474" s="0" t="str">
        <f aca="false">IF(OR(C474="",C474="Call them"),"",SUBSTITUTE(SUBSTITUTE(SUBSTITUTE(SUBSTITUTE(SUBSTITUTE(SUBSTITUTE(SUBSTITUTE(SUBSTITUTE(SUBSTITUTE(INDEX(Templates!$D$2:$D$5,P474),"{contact}",IF(E474="","there",E474)),"{client}",B474),"{invoice}",A474),"{amount}",TEXT(G474,"#,##0.00")),"{currency}",H474),"{due_date}",TEXT(I474,"d mmm yyyy")),"{days_overdue}",MAX(0,L474)),"{sender}",Settings!$B$2),"{business}",Settings!$B$3))</f>
        <v/>
      </c>
      <c r="P474" s="19" t="n">
        <f aca="false">IF(OR(A474="",J474&lt;&gt;"Unpaid",I474=""),0,IF(L474&gt;=Settings!$B$8,4,IF(L474&gt;=Settings!$B$7,3,IF(L474&gt;=0,2,IF(L474&gt;=-Settings!$B$6,1,0)))))</f>
        <v>0</v>
      </c>
    </row>
    <row r="475" customFormat="false" ht="15" hidden="false" customHeight="false" outlineLevel="0" collapsed="false">
      <c r="A475" s="17"/>
      <c r="B475" s="17"/>
      <c r="C475" s="13" t="str">
        <f aca="false">IF(P475=0,"",IF(P475&gt;IFERROR(MATCH(K475,Templates!$A$2:$A$5,0),0),INDEX(Templates!$A$2:$A$5,P475),IF(AND(P475=4,L475&gt;=Settings!$B$8+7),"Call them","")))</f>
        <v/>
      </c>
      <c r="D475" s="14" t="str">
        <f aca="false">IF(N475="","",HYPERLINK(IF(Settings!$B$4="Gmail","https://mail.google.com/mail/?"&amp;IF(Settings!$B$5="","","authuser="&amp;_xlfn.ENCODEURL(Settings!$B$5)&amp;"&amp;")&amp;"view=cm&amp;fs=1&amp;to="&amp;_xlfn.ENCODEURL(F475)&amp;"&amp;su="&amp;_xlfn.ENCODEURL(N475)&amp;"&amp;body="&amp;_xlfn.ENCODEURL(O475),"mailto:"&amp;F475&amp;"?subject="&amp;_xlfn.ENCODEURL(N475)&amp;"&amp;body="&amp;_xlfn.ENCODEURL(O475)),"Write email"))</f>
        <v/>
      </c>
      <c r="E475" s="17"/>
      <c r="F475" s="17"/>
      <c r="G475" s="20"/>
      <c r="H475" s="17"/>
      <c r="I475" s="21"/>
      <c r="J475" s="17"/>
      <c r="K475" s="17"/>
      <c r="L475" s="18" t="str">
        <f aca="true">IF(OR(I475="",J475&lt;&gt;"Unpaid"),"",TODAY()-I475)</f>
        <v/>
      </c>
      <c r="M475" s="17"/>
      <c r="N475" s="0" t="str">
        <f aca="false">IF(OR(C475="",C475="Call them"),"",SUBSTITUTE(SUBSTITUTE(SUBSTITUTE(SUBSTITUTE(SUBSTITUTE(SUBSTITUTE(SUBSTITUTE(SUBSTITUTE(SUBSTITUTE(INDEX(Templates!$C$2:$C$5,P475),"{contact}",IF(E475="","there",E475)),"{client}",B475),"{invoice}",A475),"{amount}",TEXT(G475,"#,##0.00")),"{currency}",H475),"{due_date}",TEXT(I475,"d mmm yyyy")),"{days_overdue}",MAX(0,L475)),"{sender}",Settings!$B$2),"{business}",Settings!$B$3))</f>
        <v/>
      </c>
      <c r="O475" s="0" t="str">
        <f aca="false">IF(OR(C475="",C475="Call them"),"",SUBSTITUTE(SUBSTITUTE(SUBSTITUTE(SUBSTITUTE(SUBSTITUTE(SUBSTITUTE(SUBSTITUTE(SUBSTITUTE(SUBSTITUTE(INDEX(Templates!$D$2:$D$5,P475),"{contact}",IF(E475="","there",E475)),"{client}",B475),"{invoice}",A475),"{amount}",TEXT(G475,"#,##0.00")),"{currency}",H475),"{due_date}",TEXT(I475,"d mmm yyyy")),"{days_overdue}",MAX(0,L475)),"{sender}",Settings!$B$2),"{business}",Settings!$B$3))</f>
        <v/>
      </c>
      <c r="P475" s="19" t="n">
        <f aca="false">IF(OR(A475="",J475&lt;&gt;"Unpaid",I475=""),0,IF(L475&gt;=Settings!$B$8,4,IF(L475&gt;=Settings!$B$7,3,IF(L475&gt;=0,2,IF(L475&gt;=-Settings!$B$6,1,0)))))</f>
        <v>0</v>
      </c>
    </row>
    <row r="476" customFormat="false" ht="15" hidden="false" customHeight="false" outlineLevel="0" collapsed="false">
      <c r="A476" s="17"/>
      <c r="B476" s="17"/>
      <c r="C476" s="13" t="str">
        <f aca="false">IF(P476=0,"",IF(P476&gt;IFERROR(MATCH(K476,Templates!$A$2:$A$5,0),0),INDEX(Templates!$A$2:$A$5,P476),IF(AND(P476=4,L476&gt;=Settings!$B$8+7),"Call them","")))</f>
        <v/>
      </c>
      <c r="D476" s="14" t="str">
        <f aca="false">IF(N476="","",HYPERLINK(IF(Settings!$B$4="Gmail","https://mail.google.com/mail/?"&amp;IF(Settings!$B$5="","","authuser="&amp;_xlfn.ENCODEURL(Settings!$B$5)&amp;"&amp;")&amp;"view=cm&amp;fs=1&amp;to="&amp;_xlfn.ENCODEURL(F476)&amp;"&amp;su="&amp;_xlfn.ENCODEURL(N476)&amp;"&amp;body="&amp;_xlfn.ENCODEURL(O476),"mailto:"&amp;F476&amp;"?subject="&amp;_xlfn.ENCODEURL(N476)&amp;"&amp;body="&amp;_xlfn.ENCODEURL(O476)),"Write email"))</f>
        <v/>
      </c>
      <c r="E476" s="17"/>
      <c r="F476" s="17"/>
      <c r="G476" s="20"/>
      <c r="H476" s="17"/>
      <c r="I476" s="21"/>
      <c r="J476" s="17"/>
      <c r="K476" s="17"/>
      <c r="L476" s="18" t="str">
        <f aca="true">IF(OR(I476="",J476&lt;&gt;"Unpaid"),"",TODAY()-I476)</f>
        <v/>
      </c>
      <c r="M476" s="17"/>
      <c r="N476" s="0" t="str">
        <f aca="false">IF(OR(C476="",C476="Call them"),"",SUBSTITUTE(SUBSTITUTE(SUBSTITUTE(SUBSTITUTE(SUBSTITUTE(SUBSTITUTE(SUBSTITUTE(SUBSTITUTE(SUBSTITUTE(INDEX(Templates!$C$2:$C$5,P476),"{contact}",IF(E476="","there",E476)),"{client}",B476),"{invoice}",A476),"{amount}",TEXT(G476,"#,##0.00")),"{currency}",H476),"{due_date}",TEXT(I476,"d mmm yyyy")),"{days_overdue}",MAX(0,L476)),"{sender}",Settings!$B$2),"{business}",Settings!$B$3))</f>
        <v/>
      </c>
      <c r="O476" s="0" t="str">
        <f aca="false">IF(OR(C476="",C476="Call them"),"",SUBSTITUTE(SUBSTITUTE(SUBSTITUTE(SUBSTITUTE(SUBSTITUTE(SUBSTITUTE(SUBSTITUTE(SUBSTITUTE(SUBSTITUTE(INDEX(Templates!$D$2:$D$5,P476),"{contact}",IF(E476="","there",E476)),"{client}",B476),"{invoice}",A476),"{amount}",TEXT(G476,"#,##0.00")),"{currency}",H476),"{due_date}",TEXT(I476,"d mmm yyyy")),"{days_overdue}",MAX(0,L476)),"{sender}",Settings!$B$2),"{business}",Settings!$B$3))</f>
        <v/>
      </c>
      <c r="P476" s="19" t="n">
        <f aca="false">IF(OR(A476="",J476&lt;&gt;"Unpaid",I476=""),0,IF(L476&gt;=Settings!$B$8,4,IF(L476&gt;=Settings!$B$7,3,IF(L476&gt;=0,2,IF(L476&gt;=-Settings!$B$6,1,0)))))</f>
        <v>0</v>
      </c>
    </row>
    <row r="477" customFormat="false" ht="15" hidden="false" customHeight="false" outlineLevel="0" collapsed="false">
      <c r="A477" s="17"/>
      <c r="B477" s="17"/>
      <c r="C477" s="13" t="str">
        <f aca="false">IF(P477=0,"",IF(P477&gt;IFERROR(MATCH(K477,Templates!$A$2:$A$5,0),0),INDEX(Templates!$A$2:$A$5,P477),IF(AND(P477=4,L477&gt;=Settings!$B$8+7),"Call them","")))</f>
        <v/>
      </c>
      <c r="D477" s="14" t="str">
        <f aca="false">IF(N477="","",HYPERLINK(IF(Settings!$B$4="Gmail","https://mail.google.com/mail/?"&amp;IF(Settings!$B$5="","","authuser="&amp;_xlfn.ENCODEURL(Settings!$B$5)&amp;"&amp;")&amp;"view=cm&amp;fs=1&amp;to="&amp;_xlfn.ENCODEURL(F477)&amp;"&amp;su="&amp;_xlfn.ENCODEURL(N477)&amp;"&amp;body="&amp;_xlfn.ENCODEURL(O477),"mailto:"&amp;F477&amp;"?subject="&amp;_xlfn.ENCODEURL(N477)&amp;"&amp;body="&amp;_xlfn.ENCODEURL(O477)),"Write email"))</f>
        <v/>
      </c>
      <c r="E477" s="17"/>
      <c r="F477" s="17"/>
      <c r="G477" s="20"/>
      <c r="H477" s="17"/>
      <c r="I477" s="21"/>
      <c r="J477" s="17"/>
      <c r="K477" s="17"/>
      <c r="L477" s="18" t="str">
        <f aca="true">IF(OR(I477="",J477&lt;&gt;"Unpaid"),"",TODAY()-I477)</f>
        <v/>
      </c>
      <c r="M477" s="17"/>
      <c r="N477" s="0" t="str">
        <f aca="false">IF(OR(C477="",C477="Call them"),"",SUBSTITUTE(SUBSTITUTE(SUBSTITUTE(SUBSTITUTE(SUBSTITUTE(SUBSTITUTE(SUBSTITUTE(SUBSTITUTE(SUBSTITUTE(INDEX(Templates!$C$2:$C$5,P477),"{contact}",IF(E477="","there",E477)),"{client}",B477),"{invoice}",A477),"{amount}",TEXT(G477,"#,##0.00")),"{currency}",H477),"{due_date}",TEXT(I477,"d mmm yyyy")),"{days_overdue}",MAX(0,L477)),"{sender}",Settings!$B$2),"{business}",Settings!$B$3))</f>
        <v/>
      </c>
      <c r="O477" s="0" t="str">
        <f aca="false">IF(OR(C477="",C477="Call them"),"",SUBSTITUTE(SUBSTITUTE(SUBSTITUTE(SUBSTITUTE(SUBSTITUTE(SUBSTITUTE(SUBSTITUTE(SUBSTITUTE(SUBSTITUTE(INDEX(Templates!$D$2:$D$5,P477),"{contact}",IF(E477="","there",E477)),"{client}",B477),"{invoice}",A477),"{amount}",TEXT(G477,"#,##0.00")),"{currency}",H477),"{due_date}",TEXT(I477,"d mmm yyyy")),"{days_overdue}",MAX(0,L477)),"{sender}",Settings!$B$2),"{business}",Settings!$B$3))</f>
        <v/>
      </c>
      <c r="P477" s="19" t="n">
        <f aca="false">IF(OR(A477="",J477&lt;&gt;"Unpaid",I477=""),0,IF(L477&gt;=Settings!$B$8,4,IF(L477&gt;=Settings!$B$7,3,IF(L477&gt;=0,2,IF(L477&gt;=-Settings!$B$6,1,0)))))</f>
        <v>0</v>
      </c>
    </row>
    <row r="478" customFormat="false" ht="15" hidden="false" customHeight="false" outlineLevel="0" collapsed="false">
      <c r="A478" s="17"/>
      <c r="B478" s="17"/>
      <c r="C478" s="13" t="str">
        <f aca="false">IF(P478=0,"",IF(P478&gt;IFERROR(MATCH(K478,Templates!$A$2:$A$5,0),0),INDEX(Templates!$A$2:$A$5,P478),IF(AND(P478=4,L478&gt;=Settings!$B$8+7),"Call them","")))</f>
        <v/>
      </c>
      <c r="D478" s="14" t="str">
        <f aca="false">IF(N478="","",HYPERLINK(IF(Settings!$B$4="Gmail","https://mail.google.com/mail/?"&amp;IF(Settings!$B$5="","","authuser="&amp;_xlfn.ENCODEURL(Settings!$B$5)&amp;"&amp;")&amp;"view=cm&amp;fs=1&amp;to="&amp;_xlfn.ENCODEURL(F478)&amp;"&amp;su="&amp;_xlfn.ENCODEURL(N478)&amp;"&amp;body="&amp;_xlfn.ENCODEURL(O478),"mailto:"&amp;F478&amp;"?subject="&amp;_xlfn.ENCODEURL(N478)&amp;"&amp;body="&amp;_xlfn.ENCODEURL(O478)),"Write email"))</f>
        <v/>
      </c>
      <c r="E478" s="17"/>
      <c r="F478" s="17"/>
      <c r="G478" s="20"/>
      <c r="H478" s="17"/>
      <c r="I478" s="21"/>
      <c r="J478" s="17"/>
      <c r="K478" s="17"/>
      <c r="L478" s="18" t="str">
        <f aca="true">IF(OR(I478="",J478&lt;&gt;"Unpaid"),"",TODAY()-I478)</f>
        <v/>
      </c>
      <c r="M478" s="17"/>
      <c r="N478" s="0" t="str">
        <f aca="false">IF(OR(C478="",C478="Call them"),"",SUBSTITUTE(SUBSTITUTE(SUBSTITUTE(SUBSTITUTE(SUBSTITUTE(SUBSTITUTE(SUBSTITUTE(SUBSTITUTE(SUBSTITUTE(INDEX(Templates!$C$2:$C$5,P478),"{contact}",IF(E478="","there",E478)),"{client}",B478),"{invoice}",A478),"{amount}",TEXT(G478,"#,##0.00")),"{currency}",H478),"{due_date}",TEXT(I478,"d mmm yyyy")),"{days_overdue}",MAX(0,L478)),"{sender}",Settings!$B$2),"{business}",Settings!$B$3))</f>
        <v/>
      </c>
      <c r="O478" s="0" t="str">
        <f aca="false">IF(OR(C478="",C478="Call them"),"",SUBSTITUTE(SUBSTITUTE(SUBSTITUTE(SUBSTITUTE(SUBSTITUTE(SUBSTITUTE(SUBSTITUTE(SUBSTITUTE(SUBSTITUTE(INDEX(Templates!$D$2:$D$5,P478),"{contact}",IF(E478="","there",E478)),"{client}",B478),"{invoice}",A478),"{amount}",TEXT(G478,"#,##0.00")),"{currency}",H478),"{due_date}",TEXT(I478,"d mmm yyyy")),"{days_overdue}",MAX(0,L478)),"{sender}",Settings!$B$2),"{business}",Settings!$B$3))</f>
        <v/>
      </c>
      <c r="P478" s="19" t="n">
        <f aca="false">IF(OR(A478="",J478&lt;&gt;"Unpaid",I478=""),0,IF(L478&gt;=Settings!$B$8,4,IF(L478&gt;=Settings!$B$7,3,IF(L478&gt;=0,2,IF(L478&gt;=-Settings!$B$6,1,0)))))</f>
        <v>0</v>
      </c>
    </row>
    <row r="479" customFormat="false" ht="15" hidden="false" customHeight="false" outlineLevel="0" collapsed="false">
      <c r="A479" s="17"/>
      <c r="B479" s="17"/>
      <c r="C479" s="13" t="str">
        <f aca="false">IF(P479=0,"",IF(P479&gt;IFERROR(MATCH(K479,Templates!$A$2:$A$5,0),0),INDEX(Templates!$A$2:$A$5,P479),IF(AND(P479=4,L479&gt;=Settings!$B$8+7),"Call them","")))</f>
        <v/>
      </c>
      <c r="D479" s="14" t="str">
        <f aca="false">IF(N479="","",HYPERLINK(IF(Settings!$B$4="Gmail","https://mail.google.com/mail/?"&amp;IF(Settings!$B$5="","","authuser="&amp;_xlfn.ENCODEURL(Settings!$B$5)&amp;"&amp;")&amp;"view=cm&amp;fs=1&amp;to="&amp;_xlfn.ENCODEURL(F479)&amp;"&amp;su="&amp;_xlfn.ENCODEURL(N479)&amp;"&amp;body="&amp;_xlfn.ENCODEURL(O479),"mailto:"&amp;F479&amp;"?subject="&amp;_xlfn.ENCODEURL(N479)&amp;"&amp;body="&amp;_xlfn.ENCODEURL(O479)),"Write email"))</f>
        <v/>
      </c>
      <c r="E479" s="17"/>
      <c r="F479" s="17"/>
      <c r="G479" s="20"/>
      <c r="H479" s="17"/>
      <c r="I479" s="21"/>
      <c r="J479" s="17"/>
      <c r="K479" s="17"/>
      <c r="L479" s="18" t="str">
        <f aca="true">IF(OR(I479="",J479&lt;&gt;"Unpaid"),"",TODAY()-I479)</f>
        <v/>
      </c>
      <c r="M479" s="17"/>
      <c r="N479" s="0" t="str">
        <f aca="false">IF(OR(C479="",C479="Call them"),"",SUBSTITUTE(SUBSTITUTE(SUBSTITUTE(SUBSTITUTE(SUBSTITUTE(SUBSTITUTE(SUBSTITUTE(SUBSTITUTE(SUBSTITUTE(INDEX(Templates!$C$2:$C$5,P479),"{contact}",IF(E479="","there",E479)),"{client}",B479),"{invoice}",A479),"{amount}",TEXT(G479,"#,##0.00")),"{currency}",H479),"{due_date}",TEXT(I479,"d mmm yyyy")),"{days_overdue}",MAX(0,L479)),"{sender}",Settings!$B$2),"{business}",Settings!$B$3))</f>
        <v/>
      </c>
      <c r="O479" s="0" t="str">
        <f aca="false">IF(OR(C479="",C479="Call them"),"",SUBSTITUTE(SUBSTITUTE(SUBSTITUTE(SUBSTITUTE(SUBSTITUTE(SUBSTITUTE(SUBSTITUTE(SUBSTITUTE(SUBSTITUTE(INDEX(Templates!$D$2:$D$5,P479),"{contact}",IF(E479="","there",E479)),"{client}",B479),"{invoice}",A479),"{amount}",TEXT(G479,"#,##0.00")),"{currency}",H479),"{due_date}",TEXT(I479,"d mmm yyyy")),"{days_overdue}",MAX(0,L479)),"{sender}",Settings!$B$2),"{business}",Settings!$B$3))</f>
        <v/>
      </c>
      <c r="P479" s="19" t="n">
        <f aca="false">IF(OR(A479="",J479&lt;&gt;"Unpaid",I479=""),0,IF(L479&gt;=Settings!$B$8,4,IF(L479&gt;=Settings!$B$7,3,IF(L479&gt;=0,2,IF(L479&gt;=-Settings!$B$6,1,0)))))</f>
        <v>0</v>
      </c>
    </row>
    <row r="480" customFormat="false" ht="15" hidden="false" customHeight="false" outlineLevel="0" collapsed="false">
      <c r="A480" s="17"/>
      <c r="B480" s="17"/>
      <c r="C480" s="13" t="str">
        <f aca="false">IF(P480=0,"",IF(P480&gt;IFERROR(MATCH(K480,Templates!$A$2:$A$5,0),0),INDEX(Templates!$A$2:$A$5,P480),IF(AND(P480=4,L480&gt;=Settings!$B$8+7),"Call them","")))</f>
        <v/>
      </c>
      <c r="D480" s="14" t="str">
        <f aca="false">IF(N480="","",HYPERLINK(IF(Settings!$B$4="Gmail","https://mail.google.com/mail/?"&amp;IF(Settings!$B$5="","","authuser="&amp;_xlfn.ENCODEURL(Settings!$B$5)&amp;"&amp;")&amp;"view=cm&amp;fs=1&amp;to="&amp;_xlfn.ENCODEURL(F480)&amp;"&amp;su="&amp;_xlfn.ENCODEURL(N480)&amp;"&amp;body="&amp;_xlfn.ENCODEURL(O480),"mailto:"&amp;F480&amp;"?subject="&amp;_xlfn.ENCODEURL(N480)&amp;"&amp;body="&amp;_xlfn.ENCODEURL(O480)),"Write email"))</f>
        <v/>
      </c>
      <c r="E480" s="17"/>
      <c r="F480" s="17"/>
      <c r="G480" s="20"/>
      <c r="H480" s="17"/>
      <c r="I480" s="21"/>
      <c r="J480" s="17"/>
      <c r="K480" s="17"/>
      <c r="L480" s="18" t="str">
        <f aca="true">IF(OR(I480="",J480&lt;&gt;"Unpaid"),"",TODAY()-I480)</f>
        <v/>
      </c>
      <c r="M480" s="17"/>
      <c r="N480" s="0" t="str">
        <f aca="false">IF(OR(C480="",C480="Call them"),"",SUBSTITUTE(SUBSTITUTE(SUBSTITUTE(SUBSTITUTE(SUBSTITUTE(SUBSTITUTE(SUBSTITUTE(SUBSTITUTE(SUBSTITUTE(INDEX(Templates!$C$2:$C$5,P480),"{contact}",IF(E480="","there",E480)),"{client}",B480),"{invoice}",A480),"{amount}",TEXT(G480,"#,##0.00")),"{currency}",H480),"{due_date}",TEXT(I480,"d mmm yyyy")),"{days_overdue}",MAX(0,L480)),"{sender}",Settings!$B$2),"{business}",Settings!$B$3))</f>
        <v/>
      </c>
      <c r="O480" s="0" t="str">
        <f aca="false">IF(OR(C480="",C480="Call them"),"",SUBSTITUTE(SUBSTITUTE(SUBSTITUTE(SUBSTITUTE(SUBSTITUTE(SUBSTITUTE(SUBSTITUTE(SUBSTITUTE(SUBSTITUTE(INDEX(Templates!$D$2:$D$5,P480),"{contact}",IF(E480="","there",E480)),"{client}",B480),"{invoice}",A480),"{amount}",TEXT(G480,"#,##0.00")),"{currency}",H480),"{due_date}",TEXT(I480,"d mmm yyyy")),"{days_overdue}",MAX(0,L480)),"{sender}",Settings!$B$2),"{business}",Settings!$B$3))</f>
        <v/>
      </c>
      <c r="P480" s="19" t="n">
        <f aca="false">IF(OR(A480="",J480&lt;&gt;"Unpaid",I480=""),0,IF(L480&gt;=Settings!$B$8,4,IF(L480&gt;=Settings!$B$7,3,IF(L480&gt;=0,2,IF(L480&gt;=-Settings!$B$6,1,0)))))</f>
        <v>0</v>
      </c>
    </row>
    <row r="481" customFormat="false" ht="15" hidden="false" customHeight="false" outlineLevel="0" collapsed="false">
      <c r="A481" s="17"/>
      <c r="B481" s="17"/>
      <c r="C481" s="13" t="str">
        <f aca="false">IF(P481=0,"",IF(P481&gt;IFERROR(MATCH(K481,Templates!$A$2:$A$5,0),0),INDEX(Templates!$A$2:$A$5,P481),IF(AND(P481=4,L481&gt;=Settings!$B$8+7),"Call them","")))</f>
        <v/>
      </c>
      <c r="D481" s="14" t="str">
        <f aca="false">IF(N481="","",HYPERLINK(IF(Settings!$B$4="Gmail","https://mail.google.com/mail/?"&amp;IF(Settings!$B$5="","","authuser="&amp;_xlfn.ENCODEURL(Settings!$B$5)&amp;"&amp;")&amp;"view=cm&amp;fs=1&amp;to="&amp;_xlfn.ENCODEURL(F481)&amp;"&amp;su="&amp;_xlfn.ENCODEURL(N481)&amp;"&amp;body="&amp;_xlfn.ENCODEURL(O481),"mailto:"&amp;F481&amp;"?subject="&amp;_xlfn.ENCODEURL(N481)&amp;"&amp;body="&amp;_xlfn.ENCODEURL(O481)),"Write email"))</f>
        <v/>
      </c>
      <c r="E481" s="17"/>
      <c r="F481" s="17"/>
      <c r="G481" s="20"/>
      <c r="H481" s="17"/>
      <c r="I481" s="21"/>
      <c r="J481" s="17"/>
      <c r="K481" s="17"/>
      <c r="L481" s="18" t="str">
        <f aca="true">IF(OR(I481="",J481&lt;&gt;"Unpaid"),"",TODAY()-I481)</f>
        <v/>
      </c>
      <c r="M481" s="17"/>
      <c r="N481" s="0" t="str">
        <f aca="false">IF(OR(C481="",C481="Call them"),"",SUBSTITUTE(SUBSTITUTE(SUBSTITUTE(SUBSTITUTE(SUBSTITUTE(SUBSTITUTE(SUBSTITUTE(SUBSTITUTE(SUBSTITUTE(INDEX(Templates!$C$2:$C$5,P481),"{contact}",IF(E481="","there",E481)),"{client}",B481),"{invoice}",A481),"{amount}",TEXT(G481,"#,##0.00")),"{currency}",H481),"{due_date}",TEXT(I481,"d mmm yyyy")),"{days_overdue}",MAX(0,L481)),"{sender}",Settings!$B$2),"{business}",Settings!$B$3))</f>
        <v/>
      </c>
      <c r="O481" s="0" t="str">
        <f aca="false">IF(OR(C481="",C481="Call them"),"",SUBSTITUTE(SUBSTITUTE(SUBSTITUTE(SUBSTITUTE(SUBSTITUTE(SUBSTITUTE(SUBSTITUTE(SUBSTITUTE(SUBSTITUTE(INDEX(Templates!$D$2:$D$5,P481),"{contact}",IF(E481="","there",E481)),"{client}",B481),"{invoice}",A481),"{amount}",TEXT(G481,"#,##0.00")),"{currency}",H481),"{due_date}",TEXT(I481,"d mmm yyyy")),"{days_overdue}",MAX(0,L481)),"{sender}",Settings!$B$2),"{business}",Settings!$B$3))</f>
        <v/>
      </c>
      <c r="P481" s="19" t="n">
        <f aca="false">IF(OR(A481="",J481&lt;&gt;"Unpaid",I481=""),0,IF(L481&gt;=Settings!$B$8,4,IF(L481&gt;=Settings!$B$7,3,IF(L481&gt;=0,2,IF(L481&gt;=-Settings!$B$6,1,0)))))</f>
        <v>0</v>
      </c>
    </row>
    <row r="482" customFormat="false" ht="15" hidden="false" customHeight="false" outlineLevel="0" collapsed="false">
      <c r="A482" s="17"/>
      <c r="B482" s="17"/>
      <c r="C482" s="13" t="str">
        <f aca="false">IF(P482=0,"",IF(P482&gt;IFERROR(MATCH(K482,Templates!$A$2:$A$5,0),0),INDEX(Templates!$A$2:$A$5,P482),IF(AND(P482=4,L482&gt;=Settings!$B$8+7),"Call them","")))</f>
        <v/>
      </c>
      <c r="D482" s="14" t="str">
        <f aca="false">IF(N482="","",HYPERLINK(IF(Settings!$B$4="Gmail","https://mail.google.com/mail/?"&amp;IF(Settings!$B$5="","","authuser="&amp;_xlfn.ENCODEURL(Settings!$B$5)&amp;"&amp;")&amp;"view=cm&amp;fs=1&amp;to="&amp;_xlfn.ENCODEURL(F482)&amp;"&amp;su="&amp;_xlfn.ENCODEURL(N482)&amp;"&amp;body="&amp;_xlfn.ENCODEURL(O482),"mailto:"&amp;F482&amp;"?subject="&amp;_xlfn.ENCODEURL(N482)&amp;"&amp;body="&amp;_xlfn.ENCODEURL(O482)),"Write email"))</f>
        <v/>
      </c>
      <c r="E482" s="17"/>
      <c r="F482" s="17"/>
      <c r="G482" s="20"/>
      <c r="H482" s="17"/>
      <c r="I482" s="21"/>
      <c r="J482" s="17"/>
      <c r="K482" s="17"/>
      <c r="L482" s="18" t="str">
        <f aca="true">IF(OR(I482="",J482&lt;&gt;"Unpaid"),"",TODAY()-I482)</f>
        <v/>
      </c>
      <c r="M482" s="17"/>
      <c r="N482" s="0" t="str">
        <f aca="false">IF(OR(C482="",C482="Call them"),"",SUBSTITUTE(SUBSTITUTE(SUBSTITUTE(SUBSTITUTE(SUBSTITUTE(SUBSTITUTE(SUBSTITUTE(SUBSTITUTE(SUBSTITUTE(INDEX(Templates!$C$2:$C$5,P482),"{contact}",IF(E482="","there",E482)),"{client}",B482),"{invoice}",A482),"{amount}",TEXT(G482,"#,##0.00")),"{currency}",H482),"{due_date}",TEXT(I482,"d mmm yyyy")),"{days_overdue}",MAX(0,L482)),"{sender}",Settings!$B$2),"{business}",Settings!$B$3))</f>
        <v/>
      </c>
      <c r="O482" s="0" t="str">
        <f aca="false">IF(OR(C482="",C482="Call them"),"",SUBSTITUTE(SUBSTITUTE(SUBSTITUTE(SUBSTITUTE(SUBSTITUTE(SUBSTITUTE(SUBSTITUTE(SUBSTITUTE(SUBSTITUTE(INDEX(Templates!$D$2:$D$5,P482),"{contact}",IF(E482="","there",E482)),"{client}",B482),"{invoice}",A482),"{amount}",TEXT(G482,"#,##0.00")),"{currency}",H482),"{due_date}",TEXT(I482,"d mmm yyyy")),"{days_overdue}",MAX(0,L482)),"{sender}",Settings!$B$2),"{business}",Settings!$B$3))</f>
        <v/>
      </c>
      <c r="P482" s="19" t="n">
        <f aca="false">IF(OR(A482="",J482&lt;&gt;"Unpaid",I482=""),0,IF(L482&gt;=Settings!$B$8,4,IF(L482&gt;=Settings!$B$7,3,IF(L482&gt;=0,2,IF(L482&gt;=-Settings!$B$6,1,0)))))</f>
        <v>0</v>
      </c>
    </row>
    <row r="483" customFormat="false" ht="15" hidden="false" customHeight="false" outlineLevel="0" collapsed="false">
      <c r="A483" s="17"/>
      <c r="B483" s="17"/>
      <c r="C483" s="13" t="str">
        <f aca="false">IF(P483=0,"",IF(P483&gt;IFERROR(MATCH(K483,Templates!$A$2:$A$5,0),0),INDEX(Templates!$A$2:$A$5,P483),IF(AND(P483=4,L483&gt;=Settings!$B$8+7),"Call them","")))</f>
        <v/>
      </c>
      <c r="D483" s="14" t="str">
        <f aca="false">IF(N483="","",HYPERLINK(IF(Settings!$B$4="Gmail","https://mail.google.com/mail/?"&amp;IF(Settings!$B$5="","","authuser="&amp;_xlfn.ENCODEURL(Settings!$B$5)&amp;"&amp;")&amp;"view=cm&amp;fs=1&amp;to="&amp;_xlfn.ENCODEURL(F483)&amp;"&amp;su="&amp;_xlfn.ENCODEURL(N483)&amp;"&amp;body="&amp;_xlfn.ENCODEURL(O483),"mailto:"&amp;F483&amp;"?subject="&amp;_xlfn.ENCODEURL(N483)&amp;"&amp;body="&amp;_xlfn.ENCODEURL(O483)),"Write email"))</f>
        <v/>
      </c>
      <c r="E483" s="17"/>
      <c r="F483" s="17"/>
      <c r="G483" s="20"/>
      <c r="H483" s="17"/>
      <c r="I483" s="21"/>
      <c r="J483" s="17"/>
      <c r="K483" s="17"/>
      <c r="L483" s="18" t="str">
        <f aca="true">IF(OR(I483="",J483&lt;&gt;"Unpaid"),"",TODAY()-I483)</f>
        <v/>
      </c>
      <c r="M483" s="17"/>
      <c r="N483" s="0" t="str">
        <f aca="false">IF(OR(C483="",C483="Call them"),"",SUBSTITUTE(SUBSTITUTE(SUBSTITUTE(SUBSTITUTE(SUBSTITUTE(SUBSTITUTE(SUBSTITUTE(SUBSTITUTE(SUBSTITUTE(INDEX(Templates!$C$2:$C$5,P483),"{contact}",IF(E483="","there",E483)),"{client}",B483),"{invoice}",A483),"{amount}",TEXT(G483,"#,##0.00")),"{currency}",H483),"{due_date}",TEXT(I483,"d mmm yyyy")),"{days_overdue}",MAX(0,L483)),"{sender}",Settings!$B$2),"{business}",Settings!$B$3))</f>
        <v/>
      </c>
      <c r="O483" s="0" t="str">
        <f aca="false">IF(OR(C483="",C483="Call them"),"",SUBSTITUTE(SUBSTITUTE(SUBSTITUTE(SUBSTITUTE(SUBSTITUTE(SUBSTITUTE(SUBSTITUTE(SUBSTITUTE(SUBSTITUTE(INDEX(Templates!$D$2:$D$5,P483),"{contact}",IF(E483="","there",E483)),"{client}",B483),"{invoice}",A483),"{amount}",TEXT(G483,"#,##0.00")),"{currency}",H483),"{due_date}",TEXT(I483,"d mmm yyyy")),"{days_overdue}",MAX(0,L483)),"{sender}",Settings!$B$2),"{business}",Settings!$B$3))</f>
        <v/>
      </c>
      <c r="P483" s="19" t="n">
        <f aca="false">IF(OR(A483="",J483&lt;&gt;"Unpaid",I483=""),0,IF(L483&gt;=Settings!$B$8,4,IF(L483&gt;=Settings!$B$7,3,IF(L483&gt;=0,2,IF(L483&gt;=-Settings!$B$6,1,0)))))</f>
        <v>0</v>
      </c>
    </row>
    <row r="484" customFormat="false" ht="15" hidden="false" customHeight="false" outlineLevel="0" collapsed="false">
      <c r="A484" s="17"/>
      <c r="B484" s="17"/>
      <c r="C484" s="13" t="str">
        <f aca="false">IF(P484=0,"",IF(P484&gt;IFERROR(MATCH(K484,Templates!$A$2:$A$5,0),0),INDEX(Templates!$A$2:$A$5,P484),IF(AND(P484=4,L484&gt;=Settings!$B$8+7),"Call them","")))</f>
        <v/>
      </c>
      <c r="D484" s="14" t="str">
        <f aca="false">IF(N484="","",HYPERLINK(IF(Settings!$B$4="Gmail","https://mail.google.com/mail/?"&amp;IF(Settings!$B$5="","","authuser="&amp;_xlfn.ENCODEURL(Settings!$B$5)&amp;"&amp;")&amp;"view=cm&amp;fs=1&amp;to="&amp;_xlfn.ENCODEURL(F484)&amp;"&amp;su="&amp;_xlfn.ENCODEURL(N484)&amp;"&amp;body="&amp;_xlfn.ENCODEURL(O484),"mailto:"&amp;F484&amp;"?subject="&amp;_xlfn.ENCODEURL(N484)&amp;"&amp;body="&amp;_xlfn.ENCODEURL(O484)),"Write email"))</f>
        <v/>
      </c>
      <c r="E484" s="17"/>
      <c r="F484" s="17"/>
      <c r="G484" s="20"/>
      <c r="H484" s="17"/>
      <c r="I484" s="21"/>
      <c r="J484" s="17"/>
      <c r="K484" s="17"/>
      <c r="L484" s="18" t="str">
        <f aca="true">IF(OR(I484="",J484&lt;&gt;"Unpaid"),"",TODAY()-I484)</f>
        <v/>
      </c>
      <c r="M484" s="17"/>
      <c r="N484" s="0" t="str">
        <f aca="false">IF(OR(C484="",C484="Call them"),"",SUBSTITUTE(SUBSTITUTE(SUBSTITUTE(SUBSTITUTE(SUBSTITUTE(SUBSTITUTE(SUBSTITUTE(SUBSTITUTE(SUBSTITUTE(INDEX(Templates!$C$2:$C$5,P484),"{contact}",IF(E484="","there",E484)),"{client}",B484),"{invoice}",A484),"{amount}",TEXT(G484,"#,##0.00")),"{currency}",H484),"{due_date}",TEXT(I484,"d mmm yyyy")),"{days_overdue}",MAX(0,L484)),"{sender}",Settings!$B$2),"{business}",Settings!$B$3))</f>
        <v/>
      </c>
      <c r="O484" s="0" t="str">
        <f aca="false">IF(OR(C484="",C484="Call them"),"",SUBSTITUTE(SUBSTITUTE(SUBSTITUTE(SUBSTITUTE(SUBSTITUTE(SUBSTITUTE(SUBSTITUTE(SUBSTITUTE(SUBSTITUTE(INDEX(Templates!$D$2:$D$5,P484),"{contact}",IF(E484="","there",E484)),"{client}",B484),"{invoice}",A484),"{amount}",TEXT(G484,"#,##0.00")),"{currency}",H484),"{due_date}",TEXT(I484,"d mmm yyyy")),"{days_overdue}",MAX(0,L484)),"{sender}",Settings!$B$2),"{business}",Settings!$B$3))</f>
        <v/>
      </c>
      <c r="P484" s="19" t="n">
        <f aca="false">IF(OR(A484="",J484&lt;&gt;"Unpaid",I484=""),0,IF(L484&gt;=Settings!$B$8,4,IF(L484&gt;=Settings!$B$7,3,IF(L484&gt;=0,2,IF(L484&gt;=-Settings!$B$6,1,0)))))</f>
        <v>0</v>
      </c>
    </row>
    <row r="485" customFormat="false" ht="15" hidden="false" customHeight="false" outlineLevel="0" collapsed="false">
      <c r="A485" s="17"/>
      <c r="B485" s="17"/>
      <c r="C485" s="13" t="str">
        <f aca="false">IF(P485=0,"",IF(P485&gt;IFERROR(MATCH(K485,Templates!$A$2:$A$5,0),0),INDEX(Templates!$A$2:$A$5,P485),IF(AND(P485=4,L485&gt;=Settings!$B$8+7),"Call them","")))</f>
        <v/>
      </c>
      <c r="D485" s="14" t="str">
        <f aca="false">IF(N485="","",HYPERLINK(IF(Settings!$B$4="Gmail","https://mail.google.com/mail/?"&amp;IF(Settings!$B$5="","","authuser="&amp;_xlfn.ENCODEURL(Settings!$B$5)&amp;"&amp;")&amp;"view=cm&amp;fs=1&amp;to="&amp;_xlfn.ENCODEURL(F485)&amp;"&amp;su="&amp;_xlfn.ENCODEURL(N485)&amp;"&amp;body="&amp;_xlfn.ENCODEURL(O485),"mailto:"&amp;F485&amp;"?subject="&amp;_xlfn.ENCODEURL(N485)&amp;"&amp;body="&amp;_xlfn.ENCODEURL(O485)),"Write email"))</f>
        <v/>
      </c>
      <c r="E485" s="17"/>
      <c r="F485" s="17"/>
      <c r="G485" s="20"/>
      <c r="H485" s="17"/>
      <c r="I485" s="21"/>
      <c r="J485" s="17"/>
      <c r="K485" s="17"/>
      <c r="L485" s="18" t="str">
        <f aca="true">IF(OR(I485="",J485&lt;&gt;"Unpaid"),"",TODAY()-I485)</f>
        <v/>
      </c>
      <c r="M485" s="17"/>
      <c r="N485" s="0" t="str">
        <f aca="false">IF(OR(C485="",C485="Call them"),"",SUBSTITUTE(SUBSTITUTE(SUBSTITUTE(SUBSTITUTE(SUBSTITUTE(SUBSTITUTE(SUBSTITUTE(SUBSTITUTE(SUBSTITUTE(INDEX(Templates!$C$2:$C$5,P485),"{contact}",IF(E485="","there",E485)),"{client}",B485),"{invoice}",A485),"{amount}",TEXT(G485,"#,##0.00")),"{currency}",H485),"{due_date}",TEXT(I485,"d mmm yyyy")),"{days_overdue}",MAX(0,L485)),"{sender}",Settings!$B$2),"{business}",Settings!$B$3))</f>
        <v/>
      </c>
      <c r="O485" s="0" t="str">
        <f aca="false">IF(OR(C485="",C485="Call them"),"",SUBSTITUTE(SUBSTITUTE(SUBSTITUTE(SUBSTITUTE(SUBSTITUTE(SUBSTITUTE(SUBSTITUTE(SUBSTITUTE(SUBSTITUTE(INDEX(Templates!$D$2:$D$5,P485),"{contact}",IF(E485="","there",E485)),"{client}",B485),"{invoice}",A485),"{amount}",TEXT(G485,"#,##0.00")),"{currency}",H485),"{due_date}",TEXT(I485,"d mmm yyyy")),"{days_overdue}",MAX(0,L485)),"{sender}",Settings!$B$2),"{business}",Settings!$B$3))</f>
        <v/>
      </c>
      <c r="P485" s="19" t="n">
        <f aca="false">IF(OR(A485="",J485&lt;&gt;"Unpaid",I485=""),0,IF(L485&gt;=Settings!$B$8,4,IF(L485&gt;=Settings!$B$7,3,IF(L485&gt;=0,2,IF(L485&gt;=-Settings!$B$6,1,0)))))</f>
        <v>0</v>
      </c>
    </row>
    <row r="486" customFormat="false" ht="15" hidden="false" customHeight="false" outlineLevel="0" collapsed="false">
      <c r="A486" s="17"/>
      <c r="B486" s="17"/>
      <c r="C486" s="13" t="str">
        <f aca="false">IF(P486=0,"",IF(P486&gt;IFERROR(MATCH(K486,Templates!$A$2:$A$5,0),0),INDEX(Templates!$A$2:$A$5,P486),IF(AND(P486=4,L486&gt;=Settings!$B$8+7),"Call them","")))</f>
        <v/>
      </c>
      <c r="D486" s="14" t="str">
        <f aca="false">IF(N486="","",HYPERLINK(IF(Settings!$B$4="Gmail","https://mail.google.com/mail/?"&amp;IF(Settings!$B$5="","","authuser="&amp;_xlfn.ENCODEURL(Settings!$B$5)&amp;"&amp;")&amp;"view=cm&amp;fs=1&amp;to="&amp;_xlfn.ENCODEURL(F486)&amp;"&amp;su="&amp;_xlfn.ENCODEURL(N486)&amp;"&amp;body="&amp;_xlfn.ENCODEURL(O486),"mailto:"&amp;F486&amp;"?subject="&amp;_xlfn.ENCODEURL(N486)&amp;"&amp;body="&amp;_xlfn.ENCODEURL(O486)),"Write email"))</f>
        <v/>
      </c>
      <c r="E486" s="17"/>
      <c r="F486" s="17"/>
      <c r="G486" s="20"/>
      <c r="H486" s="17"/>
      <c r="I486" s="21"/>
      <c r="J486" s="17"/>
      <c r="K486" s="17"/>
      <c r="L486" s="18" t="str">
        <f aca="true">IF(OR(I486="",J486&lt;&gt;"Unpaid"),"",TODAY()-I486)</f>
        <v/>
      </c>
      <c r="M486" s="17"/>
      <c r="N486" s="0" t="str">
        <f aca="false">IF(OR(C486="",C486="Call them"),"",SUBSTITUTE(SUBSTITUTE(SUBSTITUTE(SUBSTITUTE(SUBSTITUTE(SUBSTITUTE(SUBSTITUTE(SUBSTITUTE(SUBSTITUTE(INDEX(Templates!$C$2:$C$5,P486),"{contact}",IF(E486="","there",E486)),"{client}",B486),"{invoice}",A486),"{amount}",TEXT(G486,"#,##0.00")),"{currency}",H486),"{due_date}",TEXT(I486,"d mmm yyyy")),"{days_overdue}",MAX(0,L486)),"{sender}",Settings!$B$2),"{business}",Settings!$B$3))</f>
        <v/>
      </c>
      <c r="O486" s="0" t="str">
        <f aca="false">IF(OR(C486="",C486="Call them"),"",SUBSTITUTE(SUBSTITUTE(SUBSTITUTE(SUBSTITUTE(SUBSTITUTE(SUBSTITUTE(SUBSTITUTE(SUBSTITUTE(SUBSTITUTE(INDEX(Templates!$D$2:$D$5,P486),"{contact}",IF(E486="","there",E486)),"{client}",B486),"{invoice}",A486),"{amount}",TEXT(G486,"#,##0.00")),"{currency}",H486),"{due_date}",TEXT(I486,"d mmm yyyy")),"{days_overdue}",MAX(0,L486)),"{sender}",Settings!$B$2),"{business}",Settings!$B$3))</f>
        <v/>
      </c>
      <c r="P486" s="19" t="n">
        <f aca="false">IF(OR(A486="",J486&lt;&gt;"Unpaid",I486=""),0,IF(L486&gt;=Settings!$B$8,4,IF(L486&gt;=Settings!$B$7,3,IF(L486&gt;=0,2,IF(L486&gt;=-Settings!$B$6,1,0)))))</f>
        <v>0</v>
      </c>
    </row>
    <row r="487" customFormat="false" ht="15" hidden="false" customHeight="false" outlineLevel="0" collapsed="false">
      <c r="A487" s="17"/>
      <c r="B487" s="17"/>
      <c r="C487" s="13" t="str">
        <f aca="false">IF(P487=0,"",IF(P487&gt;IFERROR(MATCH(K487,Templates!$A$2:$A$5,0),0),INDEX(Templates!$A$2:$A$5,P487),IF(AND(P487=4,L487&gt;=Settings!$B$8+7),"Call them","")))</f>
        <v/>
      </c>
      <c r="D487" s="14" t="str">
        <f aca="false">IF(N487="","",HYPERLINK(IF(Settings!$B$4="Gmail","https://mail.google.com/mail/?"&amp;IF(Settings!$B$5="","","authuser="&amp;_xlfn.ENCODEURL(Settings!$B$5)&amp;"&amp;")&amp;"view=cm&amp;fs=1&amp;to="&amp;_xlfn.ENCODEURL(F487)&amp;"&amp;su="&amp;_xlfn.ENCODEURL(N487)&amp;"&amp;body="&amp;_xlfn.ENCODEURL(O487),"mailto:"&amp;F487&amp;"?subject="&amp;_xlfn.ENCODEURL(N487)&amp;"&amp;body="&amp;_xlfn.ENCODEURL(O487)),"Write email"))</f>
        <v/>
      </c>
      <c r="E487" s="17"/>
      <c r="F487" s="17"/>
      <c r="G487" s="20"/>
      <c r="H487" s="17"/>
      <c r="I487" s="21"/>
      <c r="J487" s="17"/>
      <c r="K487" s="17"/>
      <c r="L487" s="18" t="str">
        <f aca="true">IF(OR(I487="",J487&lt;&gt;"Unpaid"),"",TODAY()-I487)</f>
        <v/>
      </c>
      <c r="M487" s="17"/>
      <c r="N487" s="0" t="str">
        <f aca="false">IF(OR(C487="",C487="Call them"),"",SUBSTITUTE(SUBSTITUTE(SUBSTITUTE(SUBSTITUTE(SUBSTITUTE(SUBSTITUTE(SUBSTITUTE(SUBSTITUTE(SUBSTITUTE(INDEX(Templates!$C$2:$C$5,P487),"{contact}",IF(E487="","there",E487)),"{client}",B487),"{invoice}",A487),"{amount}",TEXT(G487,"#,##0.00")),"{currency}",H487),"{due_date}",TEXT(I487,"d mmm yyyy")),"{days_overdue}",MAX(0,L487)),"{sender}",Settings!$B$2),"{business}",Settings!$B$3))</f>
        <v/>
      </c>
      <c r="O487" s="0" t="str">
        <f aca="false">IF(OR(C487="",C487="Call them"),"",SUBSTITUTE(SUBSTITUTE(SUBSTITUTE(SUBSTITUTE(SUBSTITUTE(SUBSTITUTE(SUBSTITUTE(SUBSTITUTE(SUBSTITUTE(INDEX(Templates!$D$2:$D$5,P487),"{contact}",IF(E487="","there",E487)),"{client}",B487),"{invoice}",A487),"{amount}",TEXT(G487,"#,##0.00")),"{currency}",H487),"{due_date}",TEXT(I487,"d mmm yyyy")),"{days_overdue}",MAX(0,L487)),"{sender}",Settings!$B$2),"{business}",Settings!$B$3))</f>
        <v/>
      </c>
      <c r="P487" s="19" t="n">
        <f aca="false">IF(OR(A487="",J487&lt;&gt;"Unpaid",I487=""),0,IF(L487&gt;=Settings!$B$8,4,IF(L487&gt;=Settings!$B$7,3,IF(L487&gt;=0,2,IF(L487&gt;=-Settings!$B$6,1,0)))))</f>
        <v>0</v>
      </c>
    </row>
    <row r="488" customFormat="false" ht="15" hidden="false" customHeight="false" outlineLevel="0" collapsed="false">
      <c r="A488" s="17"/>
      <c r="B488" s="17"/>
      <c r="C488" s="13" t="str">
        <f aca="false">IF(P488=0,"",IF(P488&gt;IFERROR(MATCH(K488,Templates!$A$2:$A$5,0),0),INDEX(Templates!$A$2:$A$5,P488),IF(AND(P488=4,L488&gt;=Settings!$B$8+7),"Call them","")))</f>
        <v/>
      </c>
      <c r="D488" s="14" t="str">
        <f aca="false">IF(N488="","",HYPERLINK(IF(Settings!$B$4="Gmail","https://mail.google.com/mail/?"&amp;IF(Settings!$B$5="","","authuser="&amp;_xlfn.ENCODEURL(Settings!$B$5)&amp;"&amp;")&amp;"view=cm&amp;fs=1&amp;to="&amp;_xlfn.ENCODEURL(F488)&amp;"&amp;su="&amp;_xlfn.ENCODEURL(N488)&amp;"&amp;body="&amp;_xlfn.ENCODEURL(O488),"mailto:"&amp;F488&amp;"?subject="&amp;_xlfn.ENCODEURL(N488)&amp;"&amp;body="&amp;_xlfn.ENCODEURL(O488)),"Write email"))</f>
        <v/>
      </c>
      <c r="E488" s="17"/>
      <c r="F488" s="17"/>
      <c r="G488" s="20"/>
      <c r="H488" s="17"/>
      <c r="I488" s="21"/>
      <c r="J488" s="17"/>
      <c r="K488" s="17"/>
      <c r="L488" s="18" t="str">
        <f aca="true">IF(OR(I488="",J488&lt;&gt;"Unpaid"),"",TODAY()-I488)</f>
        <v/>
      </c>
      <c r="M488" s="17"/>
      <c r="N488" s="0" t="str">
        <f aca="false">IF(OR(C488="",C488="Call them"),"",SUBSTITUTE(SUBSTITUTE(SUBSTITUTE(SUBSTITUTE(SUBSTITUTE(SUBSTITUTE(SUBSTITUTE(SUBSTITUTE(SUBSTITUTE(INDEX(Templates!$C$2:$C$5,P488),"{contact}",IF(E488="","there",E488)),"{client}",B488),"{invoice}",A488),"{amount}",TEXT(G488,"#,##0.00")),"{currency}",H488),"{due_date}",TEXT(I488,"d mmm yyyy")),"{days_overdue}",MAX(0,L488)),"{sender}",Settings!$B$2),"{business}",Settings!$B$3))</f>
        <v/>
      </c>
      <c r="O488" s="0" t="str">
        <f aca="false">IF(OR(C488="",C488="Call them"),"",SUBSTITUTE(SUBSTITUTE(SUBSTITUTE(SUBSTITUTE(SUBSTITUTE(SUBSTITUTE(SUBSTITUTE(SUBSTITUTE(SUBSTITUTE(INDEX(Templates!$D$2:$D$5,P488),"{contact}",IF(E488="","there",E488)),"{client}",B488),"{invoice}",A488),"{amount}",TEXT(G488,"#,##0.00")),"{currency}",H488),"{due_date}",TEXT(I488,"d mmm yyyy")),"{days_overdue}",MAX(0,L488)),"{sender}",Settings!$B$2),"{business}",Settings!$B$3))</f>
        <v/>
      </c>
      <c r="P488" s="19" t="n">
        <f aca="false">IF(OR(A488="",J488&lt;&gt;"Unpaid",I488=""),0,IF(L488&gt;=Settings!$B$8,4,IF(L488&gt;=Settings!$B$7,3,IF(L488&gt;=0,2,IF(L488&gt;=-Settings!$B$6,1,0)))))</f>
        <v>0</v>
      </c>
    </row>
    <row r="489" customFormat="false" ht="15" hidden="false" customHeight="false" outlineLevel="0" collapsed="false">
      <c r="A489" s="17"/>
      <c r="B489" s="17"/>
      <c r="C489" s="13" t="str">
        <f aca="false">IF(P489=0,"",IF(P489&gt;IFERROR(MATCH(K489,Templates!$A$2:$A$5,0),0),INDEX(Templates!$A$2:$A$5,P489),IF(AND(P489=4,L489&gt;=Settings!$B$8+7),"Call them","")))</f>
        <v/>
      </c>
      <c r="D489" s="14" t="str">
        <f aca="false">IF(N489="","",HYPERLINK(IF(Settings!$B$4="Gmail","https://mail.google.com/mail/?"&amp;IF(Settings!$B$5="","","authuser="&amp;_xlfn.ENCODEURL(Settings!$B$5)&amp;"&amp;")&amp;"view=cm&amp;fs=1&amp;to="&amp;_xlfn.ENCODEURL(F489)&amp;"&amp;su="&amp;_xlfn.ENCODEURL(N489)&amp;"&amp;body="&amp;_xlfn.ENCODEURL(O489),"mailto:"&amp;F489&amp;"?subject="&amp;_xlfn.ENCODEURL(N489)&amp;"&amp;body="&amp;_xlfn.ENCODEURL(O489)),"Write email"))</f>
        <v/>
      </c>
      <c r="E489" s="17"/>
      <c r="F489" s="17"/>
      <c r="G489" s="20"/>
      <c r="H489" s="17"/>
      <c r="I489" s="21"/>
      <c r="J489" s="17"/>
      <c r="K489" s="17"/>
      <c r="L489" s="18" t="str">
        <f aca="true">IF(OR(I489="",J489&lt;&gt;"Unpaid"),"",TODAY()-I489)</f>
        <v/>
      </c>
      <c r="M489" s="17"/>
      <c r="N489" s="0" t="str">
        <f aca="false">IF(OR(C489="",C489="Call them"),"",SUBSTITUTE(SUBSTITUTE(SUBSTITUTE(SUBSTITUTE(SUBSTITUTE(SUBSTITUTE(SUBSTITUTE(SUBSTITUTE(SUBSTITUTE(INDEX(Templates!$C$2:$C$5,P489),"{contact}",IF(E489="","there",E489)),"{client}",B489),"{invoice}",A489),"{amount}",TEXT(G489,"#,##0.00")),"{currency}",H489),"{due_date}",TEXT(I489,"d mmm yyyy")),"{days_overdue}",MAX(0,L489)),"{sender}",Settings!$B$2),"{business}",Settings!$B$3))</f>
        <v/>
      </c>
      <c r="O489" s="0" t="str">
        <f aca="false">IF(OR(C489="",C489="Call them"),"",SUBSTITUTE(SUBSTITUTE(SUBSTITUTE(SUBSTITUTE(SUBSTITUTE(SUBSTITUTE(SUBSTITUTE(SUBSTITUTE(SUBSTITUTE(INDEX(Templates!$D$2:$D$5,P489),"{contact}",IF(E489="","there",E489)),"{client}",B489),"{invoice}",A489),"{amount}",TEXT(G489,"#,##0.00")),"{currency}",H489),"{due_date}",TEXT(I489,"d mmm yyyy")),"{days_overdue}",MAX(0,L489)),"{sender}",Settings!$B$2),"{business}",Settings!$B$3))</f>
        <v/>
      </c>
      <c r="P489" s="19" t="n">
        <f aca="false">IF(OR(A489="",J489&lt;&gt;"Unpaid",I489=""),0,IF(L489&gt;=Settings!$B$8,4,IF(L489&gt;=Settings!$B$7,3,IF(L489&gt;=0,2,IF(L489&gt;=-Settings!$B$6,1,0)))))</f>
        <v>0</v>
      </c>
    </row>
    <row r="490" customFormat="false" ht="15" hidden="false" customHeight="false" outlineLevel="0" collapsed="false">
      <c r="A490" s="17"/>
      <c r="B490" s="17"/>
      <c r="C490" s="13" t="str">
        <f aca="false">IF(P490=0,"",IF(P490&gt;IFERROR(MATCH(K490,Templates!$A$2:$A$5,0),0),INDEX(Templates!$A$2:$A$5,P490),IF(AND(P490=4,L490&gt;=Settings!$B$8+7),"Call them","")))</f>
        <v/>
      </c>
      <c r="D490" s="14" t="str">
        <f aca="false">IF(N490="","",HYPERLINK(IF(Settings!$B$4="Gmail","https://mail.google.com/mail/?"&amp;IF(Settings!$B$5="","","authuser="&amp;_xlfn.ENCODEURL(Settings!$B$5)&amp;"&amp;")&amp;"view=cm&amp;fs=1&amp;to="&amp;_xlfn.ENCODEURL(F490)&amp;"&amp;su="&amp;_xlfn.ENCODEURL(N490)&amp;"&amp;body="&amp;_xlfn.ENCODEURL(O490),"mailto:"&amp;F490&amp;"?subject="&amp;_xlfn.ENCODEURL(N490)&amp;"&amp;body="&amp;_xlfn.ENCODEURL(O490)),"Write email"))</f>
        <v/>
      </c>
      <c r="E490" s="17"/>
      <c r="F490" s="17"/>
      <c r="G490" s="20"/>
      <c r="H490" s="17"/>
      <c r="I490" s="21"/>
      <c r="J490" s="17"/>
      <c r="K490" s="17"/>
      <c r="L490" s="18" t="str">
        <f aca="true">IF(OR(I490="",J490&lt;&gt;"Unpaid"),"",TODAY()-I490)</f>
        <v/>
      </c>
      <c r="M490" s="17"/>
      <c r="N490" s="0" t="str">
        <f aca="false">IF(OR(C490="",C490="Call them"),"",SUBSTITUTE(SUBSTITUTE(SUBSTITUTE(SUBSTITUTE(SUBSTITUTE(SUBSTITUTE(SUBSTITUTE(SUBSTITUTE(SUBSTITUTE(INDEX(Templates!$C$2:$C$5,P490),"{contact}",IF(E490="","there",E490)),"{client}",B490),"{invoice}",A490),"{amount}",TEXT(G490,"#,##0.00")),"{currency}",H490),"{due_date}",TEXT(I490,"d mmm yyyy")),"{days_overdue}",MAX(0,L490)),"{sender}",Settings!$B$2),"{business}",Settings!$B$3))</f>
        <v/>
      </c>
      <c r="O490" s="0" t="str">
        <f aca="false">IF(OR(C490="",C490="Call them"),"",SUBSTITUTE(SUBSTITUTE(SUBSTITUTE(SUBSTITUTE(SUBSTITUTE(SUBSTITUTE(SUBSTITUTE(SUBSTITUTE(SUBSTITUTE(INDEX(Templates!$D$2:$D$5,P490),"{contact}",IF(E490="","there",E490)),"{client}",B490),"{invoice}",A490),"{amount}",TEXT(G490,"#,##0.00")),"{currency}",H490),"{due_date}",TEXT(I490,"d mmm yyyy")),"{days_overdue}",MAX(0,L490)),"{sender}",Settings!$B$2),"{business}",Settings!$B$3))</f>
        <v/>
      </c>
      <c r="P490" s="19" t="n">
        <f aca="false">IF(OR(A490="",J490&lt;&gt;"Unpaid",I490=""),0,IF(L490&gt;=Settings!$B$8,4,IF(L490&gt;=Settings!$B$7,3,IF(L490&gt;=0,2,IF(L490&gt;=-Settings!$B$6,1,0)))))</f>
        <v>0</v>
      </c>
    </row>
    <row r="491" customFormat="false" ht="15" hidden="false" customHeight="false" outlineLevel="0" collapsed="false">
      <c r="A491" s="17"/>
      <c r="B491" s="17"/>
      <c r="C491" s="13" t="str">
        <f aca="false">IF(P491=0,"",IF(P491&gt;IFERROR(MATCH(K491,Templates!$A$2:$A$5,0),0),INDEX(Templates!$A$2:$A$5,P491),IF(AND(P491=4,L491&gt;=Settings!$B$8+7),"Call them","")))</f>
        <v/>
      </c>
      <c r="D491" s="14" t="str">
        <f aca="false">IF(N491="","",HYPERLINK(IF(Settings!$B$4="Gmail","https://mail.google.com/mail/?"&amp;IF(Settings!$B$5="","","authuser="&amp;_xlfn.ENCODEURL(Settings!$B$5)&amp;"&amp;")&amp;"view=cm&amp;fs=1&amp;to="&amp;_xlfn.ENCODEURL(F491)&amp;"&amp;su="&amp;_xlfn.ENCODEURL(N491)&amp;"&amp;body="&amp;_xlfn.ENCODEURL(O491),"mailto:"&amp;F491&amp;"?subject="&amp;_xlfn.ENCODEURL(N491)&amp;"&amp;body="&amp;_xlfn.ENCODEURL(O491)),"Write email"))</f>
        <v/>
      </c>
      <c r="E491" s="17"/>
      <c r="F491" s="17"/>
      <c r="G491" s="20"/>
      <c r="H491" s="17"/>
      <c r="I491" s="21"/>
      <c r="J491" s="17"/>
      <c r="K491" s="17"/>
      <c r="L491" s="18" t="str">
        <f aca="true">IF(OR(I491="",J491&lt;&gt;"Unpaid"),"",TODAY()-I491)</f>
        <v/>
      </c>
      <c r="M491" s="17"/>
      <c r="N491" s="0" t="str">
        <f aca="false">IF(OR(C491="",C491="Call them"),"",SUBSTITUTE(SUBSTITUTE(SUBSTITUTE(SUBSTITUTE(SUBSTITUTE(SUBSTITUTE(SUBSTITUTE(SUBSTITUTE(SUBSTITUTE(INDEX(Templates!$C$2:$C$5,P491),"{contact}",IF(E491="","there",E491)),"{client}",B491),"{invoice}",A491),"{amount}",TEXT(G491,"#,##0.00")),"{currency}",H491),"{due_date}",TEXT(I491,"d mmm yyyy")),"{days_overdue}",MAX(0,L491)),"{sender}",Settings!$B$2),"{business}",Settings!$B$3))</f>
        <v/>
      </c>
      <c r="O491" s="0" t="str">
        <f aca="false">IF(OR(C491="",C491="Call them"),"",SUBSTITUTE(SUBSTITUTE(SUBSTITUTE(SUBSTITUTE(SUBSTITUTE(SUBSTITUTE(SUBSTITUTE(SUBSTITUTE(SUBSTITUTE(INDEX(Templates!$D$2:$D$5,P491),"{contact}",IF(E491="","there",E491)),"{client}",B491),"{invoice}",A491),"{amount}",TEXT(G491,"#,##0.00")),"{currency}",H491),"{due_date}",TEXT(I491,"d mmm yyyy")),"{days_overdue}",MAX(0,L491)),"{sender}",Settings!$B$2),"{business}",Settings!$B$3))</f>
        <v/>
      </c>
      <c r="P491" s="19" t="n">
        <f aca="false">IF(OR(A491="",J491&lt;&gt;"Unpaid",I491=""),0,IF(L491&gt;=Settings!$B$8,4,IF(L491&gt;=Settings!$B$7,3,IF(L491&gt;=0,2,IF(L491&gt;=-Settings!$B$6,1,0)))))</f>
        <v>0</v>
      </c>
    </row>
    <row r="492" customFormat="false" ht="15" hidden="false" customHeight="false" outlineLevel="0" collapsed="false">
      <c r="A492" s="17"/>
      <c r="B492" s="17"/>
      <c r="C492" s="13" t="str">
        <f aca="false">IF(P492=0,"",IF(P492&gt;IFERROR(MATCH(K492,Templates!$A$2:$A$5,0),0),INDEX(Templates!$A$2:$A$5,P492),IF(AND(P492=4,L492&gt;=Settings!$B$8+7),"Call them","")))</f>
        <v/>
      </c>
      <c r="D492" s="14" t="str">
        <f aca="false">IF(N492="","",HYPERLINK(IF(Settings!$B$4="Gmail","https://mail.google.com/mail/?"&amp;IF(Settings!$B$5="","","authuser="&amp;_xlfn.ENCODEURL(Settings!$B$5)&amp;"&amp;")&amp;"view=cm&amp;fs=1&amp;to="&amp;_xlfn.ENCODEURL(F492)&amp;"&amp;su="&amp;_xlfn.ENCODEURL(N492)&amp;"&amp;body="&amp;_xlfn.ENCODEURL(O492),"mailto:"&amp;F492&amp;"?subject="&amp;_xlfn.ENCODEURL(N492)&amp;"&amp;body="&amp;_xlfn.ENCODEURL(O492)),"Write email"))</f>
        <v/>
      </c>
      <c r="E492" s="17"/>
      <c r="F492" s="17"/>
      <c r="G492" s="20"/>
      <c r="H492" s="17"/>
      <c r="I492" s="21"/>
      <c r="J492" s="17"/>
      <c r="K492" s="17"/>
      <c r="L492" s="18" t="str">
        <f aca="true">IF(OR(I492="",J492&lt;&gt;"Unpaid"),"",TODAY()-I492)</f>
        <v/>
      </c>
      <c r="M492" s="17"/>
      <c r="N492" s="0" t="str">
        <f aca="false">IF(OR(C492="",C492="Call them"),"",SUBSTITUTE(SUBSTITUTE(SUBSTITUTE(SUBSTITUTE(SUBSTITUTE(SUBSTITUTE(SUBSTITUTE(SUBSTITUTE(SUBSTITUTE(INDEX(Templates!$C$2:$C$5,P492),"{contact}",IF(E492="","there",E492)),"{client}",B492),"{invoice}",A492),"{amount}",TEXT(G492,"#,##0.00")),"{currency}",H492),"{due_date}",TEXT(I492,"d mmm yyyy")),"{days_overdue}",MAX(0,L492)),"{sender}",Settings!$B$2),"{business}",Settings!$B$3))</f>
        <v/>
      </c>
      <c r="O492" s="0" t="str">
        <f aca="false">IF(OR(C492="",C492="Call them"),"",SUBSTITUTE(SUBSTITUTE(SUBSTITUTE(SUBSTITUTE(SUBSTITUTE(SUBSTITUTE(SUBSTITUTE(SUBSTITUTE(SUBSTITUTE(INDEX(Templates!$D$2:$D$5,P492),"{contact}",IF(E492="","there",E492)),"{client}",B492),"{invoice}",A492),"{amount}",TEXT(G492,"#,##0.00")),"{currency}",H492),"{due_date}",TEXT(I492,"d mmm yyyy")),"{days_overdue}",MAX(0,L492)),"{sender}",Settings!$B$2),"{business}",Settings!$B$3))</f>
        <v/>
      </c>
      <c r="P492" s="19" t="n">
        <f aca="false">IF(OR(A492="",J492&lt;&gt;"Unpaid",I492=""),0,IF(L492&gt;=Settings!$B$8,4,IF(L492&gt;=Settings!$B$7,3,IF(L492&gt;=0,2,IF(L492&gt;=-Settings!$B$6,1,0)))))</f>
        <v>0</v>
      </c>
    </row>
    <row r="493" customFormat="false" ht="15" hidden="false" customHeight="false" outlineLevel="0" collapsed="false">
      <c r="A493" s="17"/>
      <c r="B493" s="17"/>
      <c r="C493" s="13" t="str">
        <f aca="false">IF(P493=0,"",IF(P493&gt;IFERROR(MATCH(K493,Templates!$A$2:$A$5,0),0),INDEX(Templates!$A$2:$A$5,P493),IF(AND(P493=4,L493&gt;=Settings!$B$8+7),"Call them","")))</f>
        <v/>
      </c>
      <c r="D493" s="14" t="str">
        <f aca="false">IF(N493="","",HYPERLINK(IF(Settings!$B$4="Gmail","https://mail.google.com/mail/?"&amp;IF(Settings!$B$5="","","authuser="&amp;_xlfn.ENCODEURL(Settings!$B$5)&amp;"&amp;")&amp;"view=cm&amp;fs=1&amp;to="&amp;_xlfn.ENCODEURL(F493)&amp;"&amp;su="&amp;_xlfn.ENCODEURL(N493)&amp;"&amp;body="&amp;_xlfn.ENCODEURL(O493),"mailto:"&amp;F493&amp;"?subject="&amp;_xlfn.ENCODEURL(N493)&amp;"&amp;body="&amp;_xlfn.ENCODEURL(O493)),"Write email"))</f>
        <v/>
      </c>
      <c r="E493" s="17"/>
      <c r="F493" s="17"/>
      <c r="G493" s="20"/>
      <c r="H493" s="17"/>
      <c r="I493" s="21"/>
      <c r="J493" s="17"/>
      <c r="K493" s="17"/>
      <c r="L493" s="18" t="str">
        <f aca="true">IF(OR(I493="",J493&lt;&gt;"Unpaid"),"",TODAY()-I493)</f>
        <v/>
      </c>
      <c r="M493" s="17"/>
      <c r="N493" s="0" t="str">
        <f aca="false">IF(OR(C493="",C493="Call them"),"",SUBSTITUTE(SUBSTITUTE(SUBSTITUTE(SUBSTITUTE(SUBSTITUTE(SUBSTITUTE(SUBSTITUTE(SUBSTITUTE(SUBSTITUTE(INDEX(Templates!$C$2:$C$5,P493),"{contact}",IF(E493="","there",E493)),"{client}",B493),"{invoice}",A493),"{amount}",TEXT(G493,"#,##0.00")),"{currency}",H493),"{due_date}",TEXT(I493,"d mmm yyyy")),"{days_overdue}",MAX(0,L493)),"{sender}",Settings!$B$2),"{business}",Settings!$B$3))</f>
        <v/>
      </c>
      <c r="O493" s="0" t="str">
        <f aca="false">IF(OR(C493="",C493="Call them"),"",SUBSTITUTE(SUBSTITUTE(SUBSTITUTE(SUBSTITUTE(SUBSTITUTE(SUBSTITUTE(SUBSTITUTE(SUBSTITUTE(SUBSTITUTE(INDEX(Templates!$D$2:$D$5,P493),"{contact}",IF(E493="","there",E493)),"{client}",B493),"{invoice}",A493),"{amount}",TEXT(G493,"#,##0.00")),"{currency}",H493),"{due_date}",TEXT(I493,"d mmm yyyy")),"{days_overdue}",MAX(0,L493)),"{sender}",Settings!$B$2),"{business}",Settings!$B$3))</f>
        <v/>
      </c>
      <c r="P493" s="19" t="n">
        <f aca="false">IF(OR(A493="",J493&lt;&gt;"Unpaid",I493=""),0,IF(L493&gt;=Settings!$B$8,4,IF(L493&gt;=Settings!$B$7,3,IF(L493&gt;=0,2,IF(L493&gt;=-Settings!$B$6,1,0)))))</f>
        <v>0</v>
      </c>
    </row>
    <row r="494" customFormat="false" ht="15" hidden="false" customHeight="false" outlineLevel="0" collapsed="false">
      <c r="A494" s="17"/>
      <c r="B494" s="17"/>
      <c r="C494" s="13" t="str">
        <f aca="false">IF(P494=0,"",IF(P494&gt;IFERROR(MATCH(K494,Templates!$A$2:$A$5,0),0),INDEX(Templates!$A$2:$A$5,P494),IF(AND(P494=4,L494&gt;=Settings!$B$8+7),"Call them","")))</f>
        <v/>
      </c>
      <c r="D494" s="14" t="str">
        <f aca="false">IF(N494="","",HYPERLINK(IF(Settings!$B$4="Gmail","https://mail.google.com/mail/?"&amp;IF(Settings!$B$5="","","authuser="&amp;_xlfn.ENCODEURL(Settings!$B$5)&amp;"&amp;")&amp;"view=cm&amp;fs=1&amp;to="&amp;_xlfn.ENCODEURL(F494)&amp;"&amp;su="&amp;_xlfn.ENCODEURL(N494)&amp;"&amp;body="&amp;_xlfn.ENCODEURL(O494),"mailto:"&amp;F494&amp;"?subject="&amp;_xlfn.ENCODEURL(N494)&amp;"&amp;body="&amp;_xlfn.ENCODEURL(O494)),"Write email"))</f>
        <v/>
      </c>
      <c r="E494" s="17"/>
      <c r="F494" s="17"/>
      <c r="G494" s="20"/>
      <c r="H494" s="17"/>
      <c r="I494" s="21"/>
      <c r="J494" s="17"/>
      <c r="K494" s="17"/>
      <c r="L494" s="18" t="str">
        <f aca="true">IF(OR(I494="",J494&lt;&gt;"Unpaid"),"",TODAY()-I494)</f>
        <v/>
      </c>
      <c r="M494" s="17"/>
      <c r="N494" s="0" t="str">
        <f aca="false">IF(OR(C494="",C494="Call them"),"",SUBSTITUTE(SUBSTITUTE(SUBSTITUTE(SUBSTITUTE(SUBSTITUTE(SUBSTITUTE(SUBSTITUTE(SUBSTITUTE(SUBSTITUTE(INDEX(Templates!$C$2:$C$5,P494),"{contact}",IF(E494="","there",E494)),"{client}",B494),"{invoice}",A494),"{amount}",TEXT(G494,"#,##0.00")),"{currency}",H494),"{due_date}",TEXT(I494,"d mmm yyyy")),"{days_overdue}",MAX(0,L494)),"{sender}",Settings!$B$2),"{business}",Settings!$B$3))</f>
        <v/>
      </c>
      <c r="O494" s="0" t="str">
        <f aca="false">IF(OR(C494="",C494="Call them"),"",SUBSTITUTE(SUBSTITUTE(SUBSTITUTE(SUBSTITUTE(SUBSTITUTE(SUBSTITUTE(SUBSTITUTE(SUBSTITUTE(SUBSTITUTE(INDEX(Templates!$D$2:$D$5,P494),"{contact}",IF(E494="","there",E494)),"{client}",B494),"{invoice}",A494),"{amount}",TEXT(G494,"#,##0.00")),"{currency}",H494),"{due_date}",TEXT(I494,"d mmm yyyy")),"{days_overdue}",MAX(0,L494)),"{sender}",Settings!$B$2),"{business}",Settings!$B$3))</f>
        <v/>
      </c>
      <c r="P494" s="19" t="n">
        <f aca="false">IF(OR(A494="",J494&lt;&gt;"Unpaid",I494=""),0,IF(L494&gt;=Settings!$B$8,4,IF(L494&gt;=Settings!$B$7,3,IF(L494&gt;=0,2,IF(L494&gt;=-Settings!$B$6,1,0)))))</f>
        <v>0</v>
      </c>
    </row>
    <row r="495" customFormat="false" ht="15" hidden="false" customHeight="false" outlineLevel="0" collapsed="false">
      <c r="A495" s="17"/>
      <c r="B495" s="17"/>
      <c r="C495" s="13" t="str">
        <f aca="false">IF(P495=0,"",IF(P495&gt;IFERROR(MATCH(K495,Templates!$A$2:$A$5,0),0),INDEX(Templates!$A$2:$A$5,P495),IF(AND(P495=4,L495&gt;=Settings!$B$8+7),"Call them","")))</f>
        <v/>
      </c>
      <c r="D495" s="14" t="str">
        <f aca="false">IF(N495="","",HYPERLINK(IF(Settings!$B$4="Gmail","https://mail.google.com/mail/?"&amp;IF(Settings!$B$5="","","authuser="&amp;_xlfn.ENCODEURL(Settings!$B$5)&amp;"&amp;")&amp;"view=cm&amp;fs=1&amp;to="&amp;_xlfn.ENCODEURL(F495)&amp;"&amp;su="&amp;_xlfn.ENCODEURL(N495)&amp;"&amp;body="&amp;_xlfn.ENCODEURL(O495),"mailto:"&amp;F495&amp;"?subject="&amp;_xlfn.ENCODEURL(N495)&amp;"&amp;body="&amp;_xlfn.ENCODEURL(O495)),"Write email"))</f>
        <v/>
      </c>
      <c r="E495" s="17"/>
      <c r="F495" s="17"/>
      <c r="G495" s="20"/>
      <c r="H495" s="17"/>
      <c r="I495" s="21"/>
      <c r="J495" s="17"/>
      <c r="K495" s="17"/>
      <c r="L495" s="18" t="str">
        <f aca="true">IF(OR(I495="",J495&lt;&gt;"Unpaid"),"",TODAY()-I495)</f>
        <v/>
      </c>
      <c r="M495" s="17"/>
      <c r="N495" s="0" t="str">
        <f aca="false">IF(OR(C495="",C495="Call them"),"",SUBSTITUTE(SUBSTITUTE(SUBSTITUTE(SUBSTITUTE(SUBSTITUTE(SUBSTITUTE(SUBSTITUTE(SUBSTITUTE(SUBSTITUTE(INDEX(Templates!$C$2:$C$5,P495),"{contact}",IF(E495="","there",E495)),"{client}",B495),"{invoice}",A495),"{amount}",TEXT(G495,"#,##0.00")),"{currency}",H495),"{due_date}",TEXT(I495,"d mmm yyyy")),"{days_overdue}",MAX(0,L495)),"{sender}",Settings!$B$2),"{business}",Settings!$B$3))</f>
        <v/>
      </c>
      <c r="O495" s="0" t="str">
        <f aca="false">IF(OR(C495="",C495="Call them"),"",SUBSTITUTE(SUBSTITUTE(SUBSTITUTE(SUBSTITUTE(SUBSTITUTE(SUBSTITUTE(SUBSTITUTE(SUBSTITUTE(SUBSTITUTE(INDEX(Templates!$D$2:$D$5,P495),"{contact}",IF(E495="","there",E495)),"{client}",B495),"{invoice}",A495),"{amount}",TEXT(G495,"#,##0.00")),"{currency}",H495),"{due_date}",TEXT(I495,"d mmm yyyy")),"{days_overdue}",MAX(0,L495)),"{sender}",Settings!$B$2),"{business}",Settings!$B$3))</f>
        <v/>
      </c>
      <c r="P495" s="19" t="n">
        <f aca="false">IF(OR(A495="",J495&lt;&gt;"Unpaid",I495=""),0,IF(L495&gt;=Settings!$B$8,4,IF(L495&gt;=Settings!$B$7,3,IF(L495&gt;=0,2,IF(L495&gt;=-Settings!$B$6,1,0)))))</f>
        <v>0</v>
      </c>
    </row>
    <row r="496" customFormat="false" ht="15" hidden="false" customHeight="false" outlineLevel="0" collapsed="false">
      <c r="A496" s="17"/>
      <c r="B496" s="17"/>
      <c r="C496" s="13" t="str">
        <f aca="false">IF(P496=0,"",IF(P496&gt;IFERROR(MATCH(K496,Templates!$A$2:$A$5,0),0),INDEX(Templates!$A$2:$A$5,P496),IF(AND(P496=4,L496&gt;=Settings!$B$8+7),"Call them","")))</f>
        <v/>
      </c>
      <c r="D496" s="14" t="str">
        <f aca="false">IF(N496="","",HYPERLINK(IF(Settings!$B$4="Gmail","https://mail.google.com/mail/?"&amp;IF(Settings!$B$5="","","authuser="&amp;_xlfn.ENCODEURL(Settings!$B$5)&amp;"&amp;")&amp;"view=cm&amp;fs=1&amp;to="&amp;_xlfn.ENCODEURL(F496)&amp;"&amp;su="&amp;_xlfn.ENCODEURL(N496)&amp;"&amp;body="&amp;_xlfn.ENCODEURL(O496),"mailto:"&amp;F496&amp;"?subject="&amp;_xlfn.ENCODEURL(N496)&amp;"&amp;body="&amp;_xlfn.ENCODEURL(O496)),"Write email"))</f>
        <v/>
      </c>
      <c r="E496" s="17"/>
      <c r="F496" s="17"/>
      <c r="G496" s="20"/>
      <c r="H496" s="17"/>
      <c r="I496" s="21"/>
      <c r="J496" s="17"/>
      <c r="K496" s="17"/>
      <c r="L496" s="18" t="str">
        <f aca="true">IF(OR(I496="",J496&lt;&gt;"Unpaid"),"",TODAY()-I496)</f>
        <v/>
      </c>
      <c r="M496" s="17"/>
      <c r="N496" s="0" t="str">
        <f aca="false">IF(OR(C496="",C496="Call them"),"",SUBSTITUTE(SUBSTITUTE(SUBSTITUTE(SUBSTITUTE(SUBSTITUTE(SUBSTITUTE(SUBSTITUTE(SUBSTITUTE(SUBSTITUTE(INDEX(Templates!$C$2:$C$5,P496),"{contact}",IF(E496="","there",E496)),"{client}",B496),"{invoice}",A496),"{amount}",TEXT(G496,"#,##0.00")),"{currency}",H496),"{due_date}",TEXT(I496,"d mmm yyyy")),"{days_overdue}",MAX(0,L496)),"{sender}",Settings!$B$2),"{business}",Settings!$B$3))</f>
        <v/>
      </c>
      <c r="O496" s="0" t="str">
        <f aca="false">IF(OR(C496="",C496="Call them"),"",SUBSTITUTE(SUBSTITUTE(SUBSTITUTE(SUBSTITUTE(SUBSTITUTE(SUBSTITUTE(SUBSTITUTE(SUBSTITUTE(SUBSTITUTE(INDEX(Templates!$D$2:$D$5,P496),"{contact}",IF(E496="","there",E496)),"{client}",B496),"{invoice}",A496),"{amount}",TEXT(G496,"#,##0.00")),"{currency}",H496),"{due_date}",TEXT(I496,"d mmm yyyy")),"{days_overdue}",MAX(0,L496)),"{sender}",Settings!$B$2),"{business}",Settings!$B$3))</f>
        <v/>
      </c>
      <c r="P496" s="19" t="n">
        <f aca="false">IF(OR(A496="",J496&lt;&gt;"Unpaid",I496=""),0,IF(L496&gt;=Settings!$B$8,4,IF(L496&gt;=Settings!$B$7,3,IF(L496&gt;=0,2,IF(L496&gt;=-Settings!$B$6,1,0)))))</f>
        <v>0</v>
      </c>
    </row>
    <row r="497" customFormat="false" ht="15" hidden="false" customHeight="false" outlineLevel="0" collapsed="false">
      <c r="A497" s="17"/>
      <c r="B497" s="17"/>
      <c r="C497" s="13" t="str">
        <f aca="false">IF(P497=0,"",IF(P497&gt;IFERROR(MATCH(K497,Templates!$A$2:$A$5,0),0),INDEX(Templates!$A$2:$A$5,P497),IF(AND(P497=4,L497&gt;=Settings!$B$8+7),"Call them","")))</f>
        <v/>
      </c>
      <c r="D497" s="14" t="str">
        <f aca="false">IF(N497="","",HYPERLINK(IF(Settings!$B$4="Gmail","https://mail.google.com/mail/?"&amp;IF(Settings!$B$5="","","authuser="&amp;_xlfn.ENCODEURL(Settings!$B$5)&amp;"&amp;")&amp;"view=cm&amp;fs=1&amp;to="&amp;_xlfn.ENCODEURL(F497)&amp;"&amp;su="&amp;_xlfn.ENCODEURL(N497)&amp;"&amp;body="&amp;_xlfn.ENCODEURL(O497),"mailto:"&amp;F497&amp;"?subject="&amp;_xlfn.ENCODEURL(N497)&amp;"&amp;body="&amp;_xlfn.ENCODEURL(O497)),"Write email"))</f>
        <v/>
      </c>
      <c r="E497" s="17"/>
      <c r="F497" s="17"/>
      <c r="G497" s="20"/>
      <c r="H497" s="17"/>
      <c r="I497" s="21"/>
      <c r="J497" s="17"/>
      <c r="K497" s="17"/>
      <c r="L497" s="18" t="str">
        <f aca="true">IF(OR(I497="",J497&lt;&gt;"Unpaid"),"",TODAY()-I497)</f>
        <v/>
      </c>
      <c r="M497" s="17"/>
      <c r="N497" s="0" t="str">
        <f aca="false">IF(OR(C497="",C497="Call them"),"",SUBSTITUTE(SUBSTITUTE(SUBSTITUTE(SUBSTITUTE(SUBSTITUTE(SUBSTITUTE(SUBSTITUTE(SUBSTITUTE(SUBSTITUTE(INDEX(Templates!$C$2:$C$5,P497),"{contact}",IF(E497="","there",E497)),"{client}",B497),"{invoice}",A497),"{amount}",TEXT(G497,"#,##0.00")),"{currency}",H497),"{due_date}",TEXT(I497,"d mmm yyyy")),"{days_overdue}",MAX(0,L497)),"{sender}",Settings!$B$2),"{business}",Settings!$B$3))</f>
        <v/>
      </c>
      <c r="O497" s="0" t="str">
        <f aca="false">IF(OR(C497="",C497="Call them"),"",SUBSTITUTE(SUBSTITUTE(SUBSTITUTE(SUBSTITUTE(SUBSTITUTE(SUBSTITUTE(SUBSTITUTE(SUBSTITUTE(SUBSTITUTE(INDEX(Templates!$D$2:$D$5,P497),"{contact}",IF(E497="","there",E497)),"{client}",B497),"{invoice}",A497),"{amount}",TEXT(G497,"#,##0.00")),"{currency}",H497),"{due_date}",TEXT(I497,"d mmm yyyy")),"{days_overdue}",MAX(0,L497)),"{sender}",Settings!$B$2),"{business}",Settings!$B$3))</f>
        <v/>
      </c>
      <c r="P497" s="19" t="n">
        <f aca="false">IF(OR(A497="",J497&lt;&gt;"Unpaid",I497=""),0,IF(L497&gt;=Settings!$B$8,4,IF(L497&gt;=Settings!$B$7,3,IF(L497&gt;=0,2,IF(L497&gt;=-Settings!$B$6,1,0)))))</f>
        <v>0</v>
      </c>
    </row>
    <row r="498" customFormat="false" ht="15" hidden="false" customHeight="false" outlineLevel="0" collapsed="false">
      <c r="A498" s="17"/>
      <c r="B498" s="17"/>
      <c r="C498" s="13" t="str">
        <f aca="false">IF(P498=0,"",IF(P498&gt;IFERROR(MATCH(K498,Templates!$A$2:$A$5,0),0),INDEX(Templates!$A$2:$A$5,P498),IF(AND(P498=4,L498&gt;=Settings!$B$8+7),"Call them","")))</f>
        <v/>
      </c>
      <c r="D498" s="14" t="str">
        <f aca="false">IF(N498="","",HYPERLINK(IF(Settings!$B$4="Gmail","https://mail.google.com/mail/?"&amp;IF(Settings!$B$5="","","authuser="&amp;_xlfn.ENCODEURL(Settings!$B$5)&amp;"&amp;")&amp;"view=cm&amp;fs=1&amp;to="&amp;_xlfn.ENCODEURL(F498)&amp;"&amp;su="&amp;_xlfn.ENCODEURL(N498)&amp;"&amp;body="&amp;_xlfn.ENCODEURL(O498),"mailto:"&amp;F498&amp;"?subject="&amp;_xlfn.ENCODEURL(N498)&amp;"&amp;body="&amp;_xlfn.ENCODEURL(O498)),"Write email"))</f>
        <v/>
      </c>
      <c r="E498" s="17"/>
      <c r="F498" s="17"/>
      <c r="G498" s="20"/>
      <c r="H498" s="17"/>
      <c r="I498" s="21"/>
      <c r="J498" s="17"/>
      <c r="K498" s="17"/>
      <c r="L498" s="18" t="str">
        <f aca="true">IF(OR(I498="",J498&lt;&gt;"Unpaid"),"",TODAY()-I498)</f>
        <v/>
      </c>
      <c r="M498" s="17"/>
      <c r="N498" s="0" t="str">
        <f aca="false">IF(OR(C498="",C498="Call them"),"",SUBSTITUTE(SUBSTITUTE(SUBSTITUTE(SUBSTITUTE(SUBSTITUTE(SUBSTITUTE(SUBSTITUTE(SUBSTITUTE(SUBSTITUTE(INDEX(Templates!$C$2:$C$5,P498),"{contact}",IF(E498="","there",E498)),"{client}",B498),"{invoice}",A498),"{amount}",TEXT(G498,"#,##0.00")),"{currency}",H498),"{due_date}",TEXT(I498,"d mmm yyyy")),"{days_overdue}",MAX(0,L498)),"{sender}",Settings!$B$2),"{business}",Settings!$B$3))</f>
        <v/>
      </c>
      <c r="O498" s="0" t="str">
        <f aca="false">IF(OR(C498="",C498="Call them"),"",SUBSTITUTE(SUBSTITUTE(SUBSTITUTE(SUBSTITUTE(SUBSTITUTE(SUBSTITUTE(SUBSTITUTE(SUBSTITUTE(SUBSTITUTE(INDEX(Templates!$D$2:$D$5,P498),"{contact}",IF(E498="","there",E498)),"{client}",B498),"{invoice}",A498),"{amount}",TEXT(G498,"#,##0.00")),"{currency}",H498),"{due_date}",TEXT(I498,"d mmm yyyy")),"{days_overdue}",MAX(0,L498)),"{sender}",Settings!$B$2),"{business}",Settings!$B$3))</f>
        <v/>
      </c>
      <c r="P498" s="19" t="n">
        <f aca="false">IF(OR(A498="",J498&lt;&gt;"Unpaid",I498=""),0,IF(L498&gt;=Settings!$B$8,4,IF(L498&gt;=Settings!$B$7,3,IF(L498&gt;=0,2,IF(L498&gt;=-Settings!$B$6,1,0)))))</f>
        <v>0</v>
      </c>
    </row>
    <row r="499" customFormat="false" ht="15" hidden="false" customHeight="false" outlineLevel="0" collapsed="false">
      <c r="A499" s="17"/>
      <c r="B499" s="17"/>
      <c r="C499" s="13" t="str">
        <f aca="false">IF(P499=0,"",IF(P499&gt;IFERROR(MATCH(K499,Templates!$A$2:$A$5,0),0),INDEX(Templates!$A$2:$A$5,P499),IF(AND(P499=4,L499&gt;=Settings!$B$8+7),"Call them","")))</f>
        <v/>
      </c>
      <c r="D499" s="14" t="str">
        <f aca="false">IF(N499="","",HYPERLINK(IF(Settings!$B$4="Gmail","https://mail.google.com/mail/?"&amp;IF(Settings!$B$5="","","authuser="&amp;_xlfn.ENCODEURL(Settings!$B$5)&amp;"&amp;")&amp;"view=cm&amp;fs=1&amp;to="&amp;_xlfn.ENCODEURL(F499)&amp;"&amp;su="&amp;_xlfn.ENCODEURL(N499)&amp;"&amp;body="&amp;_xlfn.ENCODEURL(O499),"mailto:"&amp;F499&amp;"?subject="&amp;_xlfn.ENCODEURL(N499)&amp;"&amp;body="&amp;_xlfn.ENCODEURL(O499)),"Write email"))</f>
        <v/>
      </c>
      <c r="E499" s="17"/>
      <c r="F499" s="17"/>
      <c r="G499" s="20"/>
      <c r="H499" s="17"/>
      <c r="I499" s="21"/>
      <c r="J499" s="17"/>
      <c r="K499" s="17"/>
      <c r="L499" s="18" t="str">
        <f aca="true">IF(OR(I499="",J499&lt;&gt;"Unpaid"),"",TODAY()-I499)</f>
        <v/>
      </c>
      <c r="M499" s="17"/>
      <c r="N499" s="0" t="str">
        <f aca="false">IF(OR(C499="",C499="Call them"),"",SUBSTITUTE(SUBSTITUTE(SUBSTITUTE(SUBSTITUTE(SUBSTITUTE(SUBSTITUTE(SUBSTITUTE(SUBSTITUTE(SUBSTITUTE(INDEX(Templates!$C$2:$C$5,P499),"{contact}",IF(E499="","there",E499)),"{client}",B499),"{invoice}",A499),"{amount}",TEXT(G499,"#,##0.00")),"{currency}",H499),"{due_date}",TEXT(I499,"d mmm yyyy")),"{days_overdue}",MAX(0,L499)),"{sender}",Settings!$B$2),"{business}",Settings!$B$3))</f>
        <v/>
      </c>
      <c r="O499" s="0" t="str">
        <f aca="false">IF(OR(C499="",C499="Call them"),"",SUBSTITUTE(SUBSTITUTE(SUBSTITUTE(SUBSTITUTE(SUBSTITUTE(SUBSTITUTE(SUBSTITUTE(SUBSTITUTE(SUBSTITUTE(INDEX(Templates!$D$2:$D$5,P499),"{contact}",IF(E499="","there",E499)),"{client}",B499),"{invoice}",A499),"{amount}",TEXT(G499,"#,##0.00")),"{currency}",H499),"{due_date}",TEXT(I499,"d mmm yyyy")),"{days_overdue}",MAX(0,L499)),"{sender}",Settings!$B$2),"{business}",Settings!$B$3))</f>
        <v/>
      </c>
      <c r="P499" s="19" t="n">
        <f aca="false">IF(OR(A499="",J499&lt;&gt;"Unpaid",I499=""),0,IF(L499&gt;=Settings!$B$8,4,IF(L499&gt;=Settings!$B$7,3,IF(L499&gt;=0,2,IF(L499&gt;=-Settings!$B$6,1,0)))))</f>
        <v>0</v>
      </c>
    </row>
    <row r="500" customFormat="false" ht="15" hidden="false" customHeight="false" outlineLevel="0" collapsed="false">
      <c r="A500" s="17"/>
      <c r="B500" s="17"/>
      <c r="C500" s="13" t="str">
        <f aca="false">IF(P500=0,"",IF(P500&gt;IFERROR(MATCH(K500,Templates!$A$2:$A$5,0),0),INDEX(Templates!$A$2:$A$5,P500),IF(AND(P500=4,L500&gt;=Settings!$B$8+7),"Call them","")))</f>
        <v/>
      </c>
      <c r="D500" s="14" t="str">
        <f aca="false">IF(N500="","",HYPERLINK(IF(Settings!$B$4="Gmail","https://mail.google.com/mail/?"&amp;IF(Settings!$B$5="","","authuser="&amp;_xlfn.ENCODEURL(Settings!$B$5)&amp;"&amp;")&amp;"view=cm&amp;fs=1&amp;to="&amp;_xlfn.ENCODEURL(F500)&amp;"&amp;su="&amp;_xlfn.ENCODEURL(N500)&amp;"&amp;body="&amp;_xlfn.ENCODEURL(O500),"mailto:"&amp;F500&amp;"?subject="&amp;_xlfn.ENCODEURL(N500)&amp;"&amp;body="&amp;_xlfn.ENCODEURL(O500)),"Write email"))</f>
        <v/>
      </c>
      <c r="E500" s="17"/>
      <c r="F500" s="17"/>
      <c r="G500" s="20"/>
      <c r="H500" s="17"/>
      <c r="I500" s="21"/>
      <c r="J500" s="17"/>
      <c r="K500" s="17"/>
      <c r="L500" s="18" t="str">
        <f aca="true">IF(OR(I500="",J500&lt;&gt;"Unpaid"),"",TODAY()-I500)</f>
        <v/>
      </c>
      <c r="M500" s="17"/>
      <c r="N500" s="0" t="str">
        <f aca="false">IF(OR(C500="",C500="Call them"),"",SUBSTITUTE(SUBSTITUTE(SUBSTITUTE(SUBSTITUTE(SUBSTITUTE(SUBSTITUTE(SUBSTITUTE(SUBSTITUTE(SUBSTITUTE(INDEX(Templates!$C$2:$C$5,P500),"{contact}",IF(E500="","there",E500)),"{client}",B500),"{invoice}",A500),"{amount}",TEXT(G500,"#,##0.00")),"{currency}",H500),"{due_date}",TEXT(I500,"d mmm yyyy")),"{days_overdue}",MAX(0,L500)),"{sender}",Settings!$B$2),"{business}",Settings!$B$3))</f>
        <v/>
      </c>
      <c r="O500" s="0" t="str">
        <f aca="false">IF(OR(C500="",C500="Call them"),"",SUBSTITUTE(SUBSTITUTE(SUBSTITUTE(SUBSTITUTE(SUBSTITUTE(SUBSTITUTE(SUBSTITUTE(SUBSTITUTE(SUBSTITUTE(INDEX(Templates!$D$2:$D$5,P500),"{contact}",IF(E500="","there",E500)),"{client}",B500),"{invoice}",A500),"{amount}",TEXT(G500,"#,##0.00")),"{currency}",H500),"{due_date}",TEXT(I500,"d mmm yyyy")),"{days_overdue}",MAX(0,L500)),"{sender}",Settings!$B$2),"{business}",Settings!$B$3))</f>
        <v/>
      </c>
      <c r="P500" s="19" t="n">
        <f aca="false">IF(OR(A500="",J500&lt;&gt;"Unpaid",I500=""),0,IF(L500&gt;=Settings!$B$8,4,IF(L500&gt;=Settings!$B$7,3,IF(L500&gt;=0,2,IF(L500&gt;=-Settings!$B$6,1,0)))))</f>
        <v>0</v>
      </c>
    </row>
  </sheetData>
  <conditionalFormatting sqref="A2:M500">
    <cfRule type="expression" priority="2" aboveAverage="0" equalAverage="0" bottom="0" percent="0" rank="0" text="" dxfId="0">
      <formula>$C2="Call them"</formula>
    </cfRule>
    <cfRule type="expression" priority="3" aboveAverage="0" equalAverage="0" bottom="0" percent="0" rank="0" text="" dxfId="1">
      <formula>LEN($C2)&gt;0</formula>
    </cfRule>
  </conditionalFormatting>
  <dataValidations count="3">
    <dataValidation allowBlank="true" errorStyle="stop" operator="between" showDropDown="false" showErrorMessage="false" showInputMessage="false" sqref="J2:J500" type="list">
      <formula1>"Unpaid,Paid,Paused"</formula1>
      <formula2>0</formula2>
    </dataValidation>
    <dataValidation allowBlank="true" errorStyle="stop" operator="between" showDropDown="false" showErrorMessage="false" showInputMessage="false" sqref="K2:K500" type="list">
      <formula1>"Friendly,Due today,First follow-up,Firm follow-up"</formula1>
      <formula2>0</formula2>
    </dataValidation>
    <dataValidation allowBlank="true" errorStyle="stop" operator="greaterThan" showDropDown="false" showErrorMessage="false" showInputMessage="false" sqref="I2:I500" type="date">
      <formula1>40000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6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30"/>
  </cols>
  <sheetData>
    <row r="1" customFormat="false" ht="36" hidden="false" customHeight="true" outlineLevel="0" collapsed="false">
      <c r="A1" s="11" t="s">
        <v>38</v>
      </c>
      <c r="B1" s="11" t="s">
        <v>63</v>
      </c>
      <c r="C1" s="11" t="s">
        <v>64</v>
      </c>
      <c r="D1" s="11" t="s">
        <v>65</v>
      </c>
      <c r="E1" s="11" t="s">
        <v>66</v>
      </c>
      <c r="F1" s="11" t="s">
        <v>67</v>
      </c>
      <c r="G1" s="11" t="s">
        <v>68</v>
      </c>
      <c r="H1" s="11" t="s">
        <v>69</v>
      </c>
    </row>
    <row r="2" customFormat="false" ht="15" hidden="false" customHeight="false" outlineLevel="0" collapsed="false">
      <c r="A2" s="12" t="s">
        <v>54</v>
      </c>
      <c r="B2" s="12" t="s">
        <v>70</v>
      </c>
      <c r="C2" s="22" t="n">
        <v>4000</v>
      </c>
      <c r="D2" s="16" t="n">
        <f aca="true">TODAY()+45</f>
        <v>46375</v>
      </c>
      <c r="E2" s="12" t="n">
        <v>30</v>
      </c>
      <c r="F2" s="23" t="n">
        <f aca="false">IF(D2="","",D2-N(E2))</f>
        <v>46345</v>
      </c>
      <c r="G2" s="19" t="n">
        <f aca="true">IF(D2="","",D2-TODAY())</f>
        <v>45</v>
      </c>
      <c r="H2" s="18" t="str">
        <f aca="true">IF(D2="","",IF(G2&lt;0,"Date has passed",IF(F2-TODAY()&lt;=14,"Notice deadline within 14 days",IF(G2&lt;=30,"Renews within 30 days",""))))</f>
        <v/>
      </c>
    </row>
    <row r="3" customFormat="false" ht="15" hidden="false" customHeight="false" outlineLevel="0" collapsed="false">
      <c r="A3" s="17"/>
      <c r="B3" s="17"/>
      <c r="C3" s="24"/>
      <c r="D3" s="21"/>
      <c r="E3" s="17"/>
      <c r="F3" s="23" t="str">
        <f aca="false">IF(D3="","",D3-N(E3))</f>
        <v/>
      </c>
      <c r="G3" s="0" t="str">
        <f aca="true">IF(D3="","",D3-TODAY())</f>
        <v/>
      </c>
      <c r="H3" s="18" t="str">
        <f aca="true">IF(D3="","",IF(G3&lt;0,"Date has passed",IF(F3-TODAY()&lt;=14,"Notice deadline within 14 days",IF(G3&lt;=30,"Renews within 30 days",""))))</f>
        <v/>
      </c>
    </row>
    <row r="4" customFormat="false" ht="15" hidden="false" customHeight="false" outlineLevel="0" collapsed="false">
      <c r="A4" s="17"/>
      <c r="B4" s="17"/>
      <c r="C4" s="24"/>
      <c r="D4" s="21"/>
      <c r="E4" s="17"/>
      <c r="F4" s="23" t="str">
        <f aca="false">IF(D4="","",D4-N(E4))</f>
        <v/>
      </c>
      <c r="G4" s="0" t="str">
        <f aca="true">IF(D4="","",D4-TODAY())</f>
        <v/>
      </c>
      <c r="H4" s="18" t="str">
        <f aca="true">IF(D4="","",IF(G4&lt;0,"Date has passed",IF(F4-TODAY()&lt;=14,"Notice deadline within 14 days",IF(G4&lt;=30,"Renews within 30 days",""))))</f>
        <v/>
      </c>
    </row>
    <row r="5" customFormat="false" ht="15" hidden="false" customHeight="false" outlineLevel="0" collapsed="false">
      <c r="A5" s="17"/>
      <c r="B5" s="17"/>
      <c r="C5" s="24"/>
      <c r="D5" s="21"/>
      <c r="E5" s="17"/>
      <c r="F5" s="23" t="str">
        <f aca="false">IF(D5="","",D5-N(E5))</f>
        <v/>
      </c>
      <c r="G5" s="0" t="str">
        <f aca="true">IF(D5="","",D5-TODAY())</f>
        <v/>
      </c>
      <c r="H5" s="18" t="str">
        <f aca="true">IF(D5="","",IF(G5&lt;0,"Date has passed",IF(F5-TODAY()&lt;=14,"Notice deadline within 14 days",IF(G5&lt;=30,"Renews within 30 days",""))))</f>
        <v/>
      </c>
    </row>
    <row r="6" customFormat="false" ht="15" hidden="false" customHeight="false" outlineLevel="0" collapsed="false">
      <c r="A6" s="17"/>
      <c r="B6" s="17"/>
      <c r="C6" s="24"/>
      <c r="D6" s="21"/>
      <c r="E6" s="17"/>
      <c r="F6" s="23" t="str">
        <f aca="false">IF(D6="","",D6-N(E6))</f>
        <v/>
      </c>
      <c r="G6" s="0" t="str">
        <f aca="true">IF(D6="","",D6-TODAY())</f>
        <v/>
      </c>
      <c r="H6" s="18" t="str">
        <f aca="true">IF(D6="","",IF(G6&lt;0,"Date has passed",IF(F6-TODAY()&lt;=14,"Notice deadline within 14 days",IF(G6&lt;=30,"Renews within 30 days",""))))</f>
        <v/>
      </c>
    </row>
    <row r="7" customFormat="false" ht="15" hidden="false" customHeight="false" outlineLevel="0" collapsed="false">
      <c r="A7" s="17"/>
      <c r="B7" s="17"/>
      <c r="C7" s="24"/>
      <c r="D7" s="21"/>
      <c r="E7" s="17"/>
      <c r="F7" s="23" t="str">
        <f aca="false">IF(D7="","",D7-N(E7))</f>
        <v/>
      </c>
      <c r="G7" s="0" t="str">
        <f aca="true">IF(D7="","",D7-TODAY())</f>
        <v/>
      </c>
      <c r="H7" s="18" t="str">
        <f aca="true">IF(D7="","",IF(G7&lt;0,"Date has passed",IF(F7-TODAY()&lt;=14,"Notice deadline within 14 days",IF(G7&lt;=30,"Renews within 30 days",""))))</f>
        <v/>
      </c>
    </row>
    <row r="8" customFormat="false" ht="15" hidden="false" customHeight="false" outlineLevel="0" collapsed="false">
      <c r="A8" s="17"/>
      <c r="B8" s="17"/>
      <c r="C8" s="24"/>
      <c r="D8" s="21"/>
      <c r="E8" s="17"/>
      <c r="F8" s="23" t="str">
        <f aca="false">IF(D8="","",D8-N(E8))</f>
        <v/>
      </c>
      <c r="G8" s="0" t="str">
        <f aca="true">IF(D8="","",D8-TODAY())</f>
        <v/>
      </c>
      <c r="H8" s="18" t="str">
        <f aca="true">IF(D8="","",IF(G8&lt;0,"Date has passed",IF(F8-TODAY()&lt;=14,"Notice deadline within 14 days",IF(G8&lt;=30,"Renews within 30 days",""))))</f>
        <v/>
      </c>
    </row>
    <row r="9" customFormat="false" ht="15" hidden="false" customHeight="false" outlineLevel="0" collapsed="false">
      <c r="A9" s="17"/>
      <c r="B9" s="17"/>
      <c r="C9" s="24"/>
      <c r="D9" s="21"/>
      <c r="E9" s="17"/>
      <c r="F9" s="23" t="str">
        <f aca="false">IF(D9="","",D9-N(E9))</f>
        <v/>
      </c>
      <c r="G9" s="0" t="str">
        <f aca="true">IF(D9="","",D9-TODAY())</f>
        <v/>
      </c>
      <c r="H9" s="18" t="str">
        <f aca="true">IF(D9="","",IF(G9&lt;0,"Date has passed",IF(F9-TODAY()&lt;=14,"Notice deadline within 14 days",IF(G9&lt;=30,"Renews within 30 days",""))))</f>
        <v/>
      </c>
    </row>
    <row r="10" customFormat="false" ht="15" hidden="false" customHeight="false" outlineLevel="0" collapsed="false">
      <c r="A10" s="17"/>
      <c r="B10" s="17"/>
      <c r="C10" s="24"/>
      <c r="D10" s="21"/>
      <c r="E10" s="17"/>
      <c r="F10" s="23" t="str">
        <f aca="false">IF(D10="","",D10-N(E10))</f>
        <v/>
      </c>
      <c r="G10" s="0" t="str">
        <f aca="true">IF(D10="","",D10-TODAY())</f>
        <v/>
      </c>
      <c r="H10" s="18" t="str">
        <f aca="true">IF(D10="","",IF(G10&lt;0,"Date has passed",IF(F10-TODAY()&lt;=14,"Notice deadline within 14 days",IF(G10&lt;=30,"Renews within 30 days",""))))</f>
        <v/>
      </c>
    </row>
    <row r="11" customFormat="false" ht="15" hidden="false" customHeight="false" outlineLevel="0" collapsed="false">
      <c r="A11" s="17"/>
      <c r="B11" s="17"/>
      <c r="C11" s="24"/>
      <c r="D11" s="21"/>
      <c r="E11" s="17"/>
      <c r="F11" s="23" t="str">
        <f aca="false">IF(D11="","",D11-N(E11))</f>
        <v/>
      </c>
      <c r="G11" s="0" t="str">
        <f aca="true">IF(D11="","",D11-TODAY())</f>
        <v/>
      </c>
      <c r="H11" s="18" t="str">
        <f aca="true">IF(D11="","",IF(G11&lt;0,"Date has passed",IF(F11-TODAY()&lt;=14,"Notice deadline within 14 days",IF(G11&lt;=30,"Renews within 30 days",""))))</f>
        <v/>
      </c>
    </row>
    <row r="12" customFormat="false" ht="15" hidden="false" customHeight="false" outlineLevel="0" collapsed="false">
      <c r="A12" s="17"/>
      <c r="B12" s="17"/>
      <c r="C12" s="24"/>
      <c r="D12" s="21"/>
      <c r="E12" s="17"/>
      <c r="F12" s="23" t="str">
        <f aca="false">IF(D12="","",D12-N(E12))</f>
        <v/>
      </c>
      <c r="G12" s="0" t="str">
        <f aca="true">IF(D12="","",D12-TODAY())</f>
        <v/>
      </c>
      <c r="H12" s="18" t="str">
        <f aca="true">IF(D12="","",IF(G12&lt;0,"Date has passed",IF(F12-TODAY()&lt;=14,"Notice deadline within 14 days",IF(G12&lt;=30,"Renews within 30 days",""))))</f>
        <v/>
      </c>
    </row>
    <row r="13" customFormat="false" ht="15" hidden="false" customHeight="false" outlineLevel="0" collapsed="false">
      <c r="A13" s="17"/>
      <c r="B13" s="17"/>
      <c r="C13" s="24"/>
      <c r="D13" s="21"/>
      <c r="E13" s="17"/>
      <c r="F13" s="23" t="str">
        <f aca="false">IF(D13="","",D13-N(E13))</f>
        <v/>
      </c>
      <c r="G13" s="0" t="str">
        <f aca="true">IF(D13="","",D13-TODAY())</f>
        <v/>
      </c>
      <c r="H13" s="18" t="str">
        <f aca="true">IF(D13="","",IF(G13&lt;0,"Date has passed",IF(F13-TODAY()&lt;=14,"Notice deadline within 14 days",IF(G13&lt;=30,"Renews within 30 days",""))))</f>
        <v/>
      </c>
    </row>
    <row r="14" customFormat="false" ht="15" hidden="false" customHeight="false" outlineLevel="0" collapsed="false">
      <c r="A14" s="17"/>
      <c r="B14" s="17"/>
      <c r="C14" s="24"/>
      <c r="D14" s="21"/>
      <c r="E14" s="17"/>
      <c r="F14" s="23" t="str">
        <f aca="false">IF(D14="","",D14-N(E14))</f>
        <v/>
      </c>
      <c r="G14" s="0" t="str">
        <f aca="true">IF(D14="","",D14-TODAY())</f>
        <v/>
      </c>
      <c r="H14" s="18" t="str">
        <f aca="true">IF(D14="","",IF(G14&lt;0,"Date has passed",IF(F14-TODAY()&lt;=14,"Notice deadline within 14 days",IF(G14&lt;=30,"Renews within 30 days",""))))</f>
        <v/>
      </c>
    </row>
    <row r="15" customFormat="false" ht="15" hidden="false" customHeight="false" outlineLevel="0" collapsed="false">
      <c r="A15" s="17"/>
      <c r="B15" s="17"/>
      <c r="C15" s="24"/>
      <c r="D15" s="21"/>
      <c r="E15" s="17"/>
      <c r="F15" s="23" t="str">
        <f aca="false">IF(D15="","",D15-N(E15))</f>
        <v/>
      </c>
      <c r="G15" s="0" t="str">
        <f aca="true">IF(D15="","",D15-TODAY())</f>
        <v/>
      </c>
      <c r="H15" s="18" t="str">
        <f aca="true">IF(D15="","",IF(G15&lt;0,"Date has passed",IF(F15-TODAY()&lt;=14,"Notice deadline within 14 days",IF(G15&lt;=30,"Renews within 30 days",""))))</f>
        <v/>
      </c>
    </row>
    <row r="16" customFormat="false" ht="15" hidden="false" customHeight="false" outlineLevel="0" collapsed="false">
      <c r="A16" s="17"/>
      <c r="B16" s="17"/>
      <c r="C16" s="24"/>
      <c r="D16" s="21"/>
      <c r="E16" s="17"/>
      <c r="F16" s="23" t="str">
        <f aca="false">IF(D16="","",D16-N(E16))</f>
        <v/>
      </c>
      <c r="G16" s="0" t="str">
        <f aca="true">IF(D16="","",D16-TODAY())</f>
        <v/>
      </c>
      <c r="H16" s="18" t="str">
        <f aca="true">IF(D16="","",IF(G16&lt;0,"Date has passed",IF(F16-TODAY()&lt;=14,"Notice deadline within 14 days",IF(G16&lt;=30,"Renews within 30 days",""))))</f>
        <v/>
      </c>
    </row>
    <row r="17" customFormat="false" ht="15" hidden="false" customHeight="false" outlineLevel="0" collapsed="false">
      <c r="A17" s="17"/>
      <c r="B17" s="17"/>
      <c r="C17" s="24"/>
      <c r="D17" s="21"/>
      <c r="E17" s="17"/>
      <c r="F17" s="23" t="str">
        <f aca="false">IF(D17="","",D17-N(E17))</f>
        <v/>
      </c>
      <c r="G17" s="0" t="str">
        <f aca="true">IF(D17="","",D17-TODAY())</f>
        <v/>
      </c>
      <c r="H17" s="18" t="str">
        <f aca="true">IF(D17="","",IF(G17&lt;0,"Date has passed",IF(F17-TODAY()&lt;=14,"Notice deadline within 14 days",IF(G17&lt;=30,"Renews within 30 days",""))))</f>
        <v/>
      </c>
    </row>
    <row r="18" customFormat="false" ht="15" hidden="false" customHeight="false" outlineLevel="0" collapsed="false">
      <c r="A18" s="17"/>
      <c r="B18" s="17"/>
      <c r="C18" s="24"/>
      <c r="D18" s="21"/>
      <c r="E18" s="17"/>
      <c r="F18" s="23" t="str">
        <f aca="false">IF(D18="","",D18-N(E18))</f>
        <v/>
      </c>
      <c r="G18" s="0" t="str">
        <f aca="true">IF(D18="","",D18-TODAY())</f>
        <v/>
      </c>
      <c r="H18" s="18" t="str">
        <f aca="true">IF(D18="","",IF(G18&lt;0,"Date has passed",IF(F18-TODAY()&lt;=14,"Notice deadline within 14 days",IF(G18&lt;=30,"Renews within 30 days",""))))</f>
        <v/>
      </c>
    </row>
    <row r="19" customFormat="false" ht="15" hidden="false" customHeight="false" outlineLevel="0" collapsed="false">
      <c r="A19" s="17"/>
      <c r="B19" s="17"/>
      <c r="C19" s="24"/>
      <c r="D19" s="21"/>
      <c r="E19" s="17"/>
      <c r="F19" s="23" t="str">
        <f aca="false">IF(D19="","",D19-N(E19))</f>
        <v/>
      </c>
      <c r="G19" s="0" t="str">
        <f aca="true">IF(D19="","",D19-TODAY())</f>
        <v/>
      </c>
      <c r="H19" s="18" t="str">
        <f aca="true">IF(D19="","",IF(G19&lt;0,"Date has passed",IF(F19-TODAY()&lt;=14,"Notice deadline within 14 days",IF(G19&lt;=30,"Renews within 30 days",""))))</f>
        <v/>
      </c>
    </row>
    <row r="20" customFormat="false" ht="15" hidden="false" customHeight="false" outlineLevel="0" collapsed="false">
      <c r="A20" s="17"/>
      <c r="B20" s="17"/>
      <c r="C20" s="24"/>
      <c r="D20" s="21"/>
      <c r="E20" s="17"/>
      <c r="F20" s="23" t="str">
        <f aca="false">IF(D20="","",D20-N(E20))</f>
        <v/>
      </c>
      <c r="G20" s="0" t="str">
        <f aca="true">IF(D20="","",D20-TODAY())</f>
        <v/>
      </c>
      <c r="H20" s="18" t="str">
        <f aca="true">IF(D20="","",IF(G20&lt;0,"Date has passed",IF(F20-TODAY()&lt;=14,"Notice deadline within 14 days",IF(G20&lt;=30,"Renews within 30 days",""))))</f>
        <v/>
      </c>
    </row>
    <row r="21" customFormat="false" ht="15" hidden="false" customHeight="false" outlineLevel="0" collapsed="false">
      <c r="A21" s="17"/>
      <c r="B21" s="17"/>
      <c r="C21" s="24"/>
      <c r="D21" s="21"/>
      <c r="E21" s="17"/>
      <c r="F21" s="23" t="str">
        <f aca="false">IF(D21="","",D21-N(E21))</f>
        <v/>
      </c>
      <c r="G21" s="0" t="str">
        <f aca="true">IF(D21="","",D21-TODAY())</f>
        <v/>
      </c>
      <c r="H21" s="18" t="str">
        <f aca="true">IF(D21="","",IF(G21&lt;0,"Date has passed",IF(F21-TODAY()&lt;=14,"Notice deadline within 14 days",IF(G21&lt;=30,"Renews within 30 days",""))))</f>
        <v/>
      </c>
    </row>
    <row r="22" customFormat="false" ht="15" hidden="false" customHeight="false" outlineLevel="0" collapsed="false">
      <c r="A22" s="17"/>
      <c r="B22" s="17"/>
      <c r="C22" s="24"/>
      <c r="D22" s="21"/>
      <c r="E22" s="17"/>
      <c r="F22" s="23" t="str">
        <f aca="false">IF(D22="","",D22-N(E22))</f>
        <v/>
      </c>
      <c r="G22" s="0" t="str">
        <f aca="true">IF(D22="","",D22-TODAY())</f>
        <v/>
      </c>
      <c r="H22" s="18" t="str">
        <f aca="true">IF(D22="","",IF(G22&lt;0,"Date has passed",IF(F22-TODAY()&lt;=14,"Notice deadline within 14 days",IF(G22&lt;=30,"Renews within 30 days",""))))</f>
        <v/>
      </c>
    </row>
    <row r="23" customFormat="false" ht="15" hidden="false" customHeight="false" outlineLevel="0" collapsed="false">
      <c r="A23" s="17"/>
      <c r="B23" s="17"/>
      <c r="C23" s="24"/>
      <c r="D23" s="21"/>
      <c r="E23" s="17"/>
      <c r="F23" s="23" t="str">
        <f aca="false">IF(D23="","",D23-N(E23))</f>
        <v/>
      </c>
      <c r="G23" s="0" t="str">
        <f aca="true">IF(D23="","",D23-TODAY())</f>
        <v/>
      </c>
      <c r="H23" s="18" t="str">
        <f aca="true">IF(D23="","",IF(G23&lt;0,"Date has passed",IF(F23-TODAY()&lt;=14,"Notice deadline within 14 days",IF(G23&lt;=30,"Renews within 30 days",""))))</f>
        <v/>
      </c>
    </row>
    <row r="24" customFormat="false" ht="15" hidden="false" customHeight="false" outlineLevel="0" collapsed="false">
      <c r="A24" s="17"/>
      <c r="B24" s="17"/>
      <c r="C24" s="24"/>
      <c r="D24" s="21"/>
      <c r="E24" s="17"/>
      <c r="F24" s="23" t="str">
        <f aca="false">IF(D24="","",D24-N(E24))</f>
        <v/>
      </c>
      <c r="G24" s="0" t="str">
        <f aca="true">IF(D24="","",D24-TODAY())</f>
        <v/>
      </c>
      <c r="H24" s="18" t="str">
        <f aca="true">IF(D24="","",IF(G24&lt;0,"Date has passed",IF(F24-TODAY()&lt;=14,"Notice deadline within 14 days",IF(G24&lt;=30,"Renews within 30 days",""))))</f>
        <v/>
      </c>
    </row>
    <row r="25" customFormat="false" ht="15" hidden="false" customHeight="false" outlineLevel="0" collapsed="false">
      <c r="A25" s="17"/>
      <c r="B25" s="17"/>
      <c r="C25" s="24"/>
      <c r="D25" s="21"/>
      <c r="E25" s="17"/>
      <c r="F25" s="23" t="str">
        <f aca="false">IF(D25="","",D25-N(E25))</f>
        <v/>
      </c>
      <c r="G25" s="0" t="str">
        <f aca="true">IF(D25="","",D25-TODAY())</f>
        <v/>
      </c>
      <c r="H25" s="18" t="str">
        <f aca="true">IF(D25="","",IF(G25&lt;0,"Date has passed",IF(F25-TODAY()&lt;=14,"Notice deadline within 14 days",IF(G25&lt;=30,"Renews within 30 days",""))))</f>
        <v/>
      </c>
    </row>
    <row r="26" customFormat="false" ht="15" hidden="false" customHeight="false" outlineLevel="0" collapsed="false">
      <c r="A26" s="17"/>
      <c r="B26" s="17"/>
      <c r="C26" s="24"/>
      <c r="D26" s="21"/>
      <c r="E26" s="17"/>
      <c r="F26" s="23" t="str">
        <f aca="false">IF(D26="","",D26-N(E26))</f>
        <v/>
      </c>
      <c r="G26" s="0" t="str">
        <f aca="true">IF(D26="","",D26-TODAY())</f>
        <v/>
      </c>
      <c r="H26" s="18" t="str">
        <f aca="true">IF(D26="","",IF(G26&lt;0,"Date has passed",IF(F26-TODAY()&lt;=14,"Notice deadline within 14 days",IF(G26&lt;=30,"Renews within 30 days",""))))</f>
        <v/>
      </c>
    </row>
    <row r="27" customFormat="false" ht="15" hidden="false" customHeight="false" outlineLevel="0" collapsed="false">
      <c r="A27" s="17"/>
      <c r="B27" s="17"/>
      <c r="C27" s="24"/>
      <c r="D27" s="21"/>
      <c r="E27" s="17"/>
      <c r="F27" s="23" t="str">
        <f aca="false">IF(D27="","",D27-N(E27))</f>
        <v/>
      </c>
      <c r="G27" s="0" t="str">
        <f aca="true">IF(D27="","",D27-TODAY())</f>
        <v/>
      </c>
      <c r="H27" s="18" t="str">
        <f aca="true">IF(D27="","",IF(G27&lt;0,"Date has passed",IF(F27-TODAY()&lt;=14,"Notice deadline within 14 days",IF(G27&lt;=30,"Renews within 30 days",""))))</f>
        <v/>
      </c>
    </row>
    <row r="28" customFormat="false" ht="15" hidden="false" customHeight="false" outlineLevel="0" collapsed="false">
      <c r="A28" s="17"/>
      <c r="B28" s="17"/>
      <c r="C28" s="24"/>
      <c r="D28" s="21"/>
      <c r="E28" s="17"/>
      <c r="F28" s="23" t="str">
        <f aca="false">IF(D28="","",D28-N(E28))</f>
        <v/>
      </c>
      <c r="G28" s="0" t="str">
        <f aca="true">IF(D28="","",D28-TODAY())</f>
        <v/>
      </c>
      <c r="H28" s="18" t="str">
        <f aca="true">IF(D28="","",IF(G28&lt;0,"Date has passed",IF(F28-TODAY()&lt;=14,"Notice deadline within 14 days",IF(G28&lt;=30,"Renews within 30 days",""))))</f>
        <v/>
      </c>
    </row>
    <row r="29" customFormat="false" ht="15" hidden="false" customHeight="false" outlineLevel="0" collapsed="false">
      <c r="A29" s="17"/>
      <c r="B29" s="17"/>
      <c r="C29" s="24"/>
      <c r="D29" s="21"/>
      <c r="E29" s="17"/>
      <c r="F29" s="23" t="str">
        <f aca="false">IF(D29="","",D29-N(E29))</f>
        <v/>
      </c>
      <c r="G29" s="0" t="str">
        <f aca="true">IF(D29="","",D29-TODAY())</f>
        <v/>
      </c>
      <c r="H29" s="18" t="str">
        <f aca="true">IF(D29="","",IF(G29&lt;0,"Date has passed",IF(F29-TODAY()&lt;=14,"Notice deadline within 14 days",IF(G29&lt;=30,"Renews within 30 days",""))))</f>
        <v/>
      </c>
    </row>
    <row r="30" customFormat="false" ht="15" hidden="false" customHeight="false" outlineLevel="0" collapsed="false">
      <c r="A30" s="17"/>
      <c r="B30" s="17"/>
      <c r="C30" s="24"/>
      <c r="D30" s="21"/>
      <c r="E30" s="17"/>
      <c r="F30" s="23" t="str">
        <f aca="false">IF(D30="","",D30-N(E30))</f>
        <v/>
      </c>
      <c r="G30" s="0" t="str">
        <f aca="true">IF(D30="","",D30-TODAY())</f>
        <v/>
      </c>
      <c r="H30" s="18" t="str">
        <f aca="true">IF(D30="","",IF(G30&lt;0,"Date has passed",IF(F30-TODAY()&lt;=14,"Notice deadline within 14 days",IF(G30&lt;=30,"Renews within 30 days",""))))</f>
        <v/>
      </c>
    </row>
    <row r="31" customFormat="false" ht="15" hidden="false" customHeight="false" outlineLevel="0" collapsed="false">
      <c r="A31" s="17"/>
      <c r="B31" s="17"/>
      <c r="C31" s="24"/>
      <c r="D31" s="21"/>
      <c r="E31" s="17"/>
      <c r="F31" s="23" t="str">
        <f aca="false">IF(D31="","",D31-N(E31))</f>
        <v/>
      </c>
      <c r="G31" s="0" t="str">
        <f aca="true">IF(D31="","",D31-TODAY())</f>
        <v/>
      </c>
      <c r="H31" s="18" t="str">
        <f aca="true">IF(D31="","",IF(G31&lt;0,"Date has passed",IF(F31-TODAY()&lt;=14,"Notice deadline within 14 days",IF(G31&lt;=30,"Renews within 30 days",""))))</f>
        <v/>
      </c>
    </row>
    <row r="32" customFormat="false" ht="15" hidden="false" customHeight="false" outlineLevel="0" collapsed="false">
      <c r="A32" s="17"/>
      <c r="B32" s="17"/>
      <c r="C32" s="24"/>
      <c r="D32" s="21"/>
      <c r="E32" s="17"/>
      <c r="F32" s="23" t="str">
        <f aca="false">IF(D32="","",D32-N(E32))</f>
        <v/>
      </c>
      <c r="G32" s="0" t="str">
        <f aca="true">IF(D32="","",D32-TODAY())</f>
        <v/>
      </c>
      <c r="H32" s="18" t="str">
        <f aca="true">IF(D32="","",IF(G32&lt;0,"Date has passed",IF(F32-TODAY()&lt;=14,"Notice deadline within 14 days",IF(G32&lt;=30,"Renews within 30 days",""))))</f>
        <v/>
      </c>
    </row>
    <row r="33" customFormat="false" ht="15" hidden="false" customHeight="false" outlineLevel="0" collapsed="false">
      <c r="A33" s="17"/>
      <c r="B33" s="17"/>
      <c r="C33" s="24"/>
      <c r="D33" s="21"/>
      <c r="E33" s="17"/>
      <c r="F33" s="23" t="str">
        <f aca="false">IF(D33="","",D33-N(E33))</f>
        <v/>
      </c>
      <c r="G33" s="0" t="str">
        <f aca="true">IF(D33="","",D33-TODAY())</f>
        <v/>
      </c>
      <c r="H33" s="18" t="str">
        <f aca="true">IF(D33="","",IF(G33&lt;0,"Date has passed",IF(F33-TODAY()&lt;=14,"Notice deadline within 14 days",IF(G33&lt;=30,"Renews within 30 days",""))))</f>
        <v/>
      </c>
    </row>
    <row r="34" customFormat="false" ht="15" hidden="false" customHeight="false" outlineLevel="0" collapsed="false">
      <c r="A34" s="17"/>
      <c r="B34" s="17"/>
      <c r="C34" s="24"/>
      <c r="D34" s="21"/>
      <c r="E34" s="17"/>
      <c r="F34" s="23" t="str">
        <f aca="false">IF(D34="","",D34-N(E34))</f>
        <v/>
      </c>
      <c r="G34" s="0" t="str">
        <f aca="true">IF(D34="","",D34-TODAY())</f>
        <v/>
      </c>
      <c r="H34" s="18" t="str">
        <f aca="true">IF(D34="","",IF(G34&lt;0,"Date has passed",IF(F34-TODAY()&lt;=14,"Notice deadline within 14 days",IF(G34&lt;=30,"Renews within 30 days",""))))</f>
        <v/>
      </c>
    </row>
    <row r="35" customFormat="false" ht="15" hidden="false" customHeight="false" outlineLevel="0" collapsed="false">
      <c r="A35" s="17"/>
      <c r="B35" s="17"/>
      <c r="C35" s="24"/>
      <c r="D35" s="21"/>
      <c r="E35" s="17"/>
      <c r="F35" s="23" t="str">
        <f aca="false">IF(D35="","",D35-N(E35))</f>
        <v/>
      </c>
      <c r="G35" s="0" t="str">
        <f aca="true">IF(D35="","",D35-TODAY())</f>
        <v/>
      </c>
      <c r="H35" s="18" t="str">
        <f aca="true">IF(D35="","",IF(G35&lt;0,"Date has passed",IF(F35-TODAY()&lt;=14,"Notice deadline within 14 days",IF(G35&lt;=30,"Renews within 30 days",""))))</f>
        <v/>
      </c>
    </row>
    <row r="36" customFormat="false" ht="15" hidden="false" customHeight="false" outlineLevel="0" collapsed="false">
      <c r="A36" s="17"/>
      <c r="B36" s="17"/>
      <c r="C36" s="24"/>
      <c r="D36" s="21"/>
      <c r="E36" s="17"/>
      <c r="F36" s="23" t="str">
        <f aca="false">IF(D36="","",D36-N(E36))</f>
        <v/>
      </c>
      <c r="G36" s="0" t="str">
        <f aca="true">IF(D36="","",D36-TODAY())</f>
        <v/>
      </c>
      <c r="H36" s="18" t="str">
        <f aca="true">IF(D36="","",IF(G36&lt;0,"Date has passed",IF(F36-TODAY()&lt;=14,"Notice deadline within 14 days",IF(G36&lt;=30,"Renews within 30 days",""))))</f>
        <v/>
      </c>
    </row>
    <row r="37" customFormat="false" ht="15" hidden="false" customHeight="false" outlineLevel="0" collapsed="false">
      <c r="A37" s="17"/>
      <c r="B37" s="17"/>
      <c r="C37" s="24"/>
      <c r="D37" s="21"/>
      <c r="E37" s="17"/>
      <c r="F37" s="23" t="str">
        <f aca="false">IF(D37="","",D37-N(E37))</f>
        <v/>
      </c>
      <c r="G37" s="0" t="str">
        <f aca="true">IF(D37="","",D37-TODAY())</f>
        <v/>
      </c>
      <c r="H37" s="18" t="str">
        <f aca="true">IF(D37="","",IF(G37&lt;0,"Date has passed",IF(F37-TODAY()&lt;=14,"Notice deadline within 14 days",IF(G37&lt;=30,"Renews within 30 days",""))))</f>
        <v/>
      </c>
    </row>
    <row r="38" customFormat="false" ht="15" hidden="false" customHeight="false" outlineLevel="0" collapsed="false">
      <c r="A38" s="17"/>
      <c r="B38" s="17"/>
      <c r="C38" s="24"/>
      <c r="D38" s="21"/>
      <c r="E38" s="17"/>
      <c r="F38" s="23" t="str">
        <f aca="false">IF(D38="","",D38-N(E38))</f>
        <v/>
      </c>
      <c r="G38" s="0" t="str">
        <f aca="true">IF(D38="","",D38-TODAY())</f>
        <v/>
      </c>
      <c r="H38" s="18" t="str">
        <f aca="true">IF(D38="","",IF(G38&lt;0,"Date has passed",IF(F38-TODAY()&lt;=14,"Notice deadline within 14 days",IF(G38&lt;=30,"Renews within 30 days",""))))</f>
        <v/>
      </c>
    </row>
    <row r="39" customFormat="false" ht="15" hidden="false" customHeight="false" outlineLevel="0" collapsed="false">
      <c r="A39" s="17"/>
      <c r="B39" s="17"/>
      <c r="C39" s="24"/>
      <c r="D39" s="21"/>
      <c r="E39" s="17"/>
      <c r="F39" s="23" t="str">
        <f aca="false">IF(D39="","",D39-N(E39))</f>
        <v/>
      </c>
      <c r="G39" s="0" t="str">
        <f aca="true">IF(D39="","",D39-TODAY())</f>
        <v/>
      </c>
      <c r="H39" s="18" t="str">
        <f aca="true">IF(D39="","",IF(G39&lt;0,"Date has passed",IF(F39-TODAY()&lt;=14,"Notice deadline within 14 days",IF(G39&lt;=30,"Renews within 30 days",""))))</f>
        <v/>
      </c>
    </row>
    <row r="40" customFormat="false" ht="15" hidden="false" customHeight="false" outlineLevel="0" collapsed="false">
      <c r="A40" s="17"/>
      <c r="B40" s="17"/>
      <c r="C40" s="24"/>
      <c r="D40" s="21"/>
      <c r="E40" s="17"/>
      <c r="F40" s="23" t="str">
        <f aca="false">IF(D40="","",D40-N(E40))</f>
        <v/>
      </c>
      <c r="G40" s="0" t="str">
        <f aca="true">IF(D40="","",D40-TODAY())</f>
        <v/>
      </c>
      <c r="H40" s="18" t="str">
        <f aca="true">IF(D40="","",IF(G40&lt;0,"Date has passed",IF(F40-TODAY()&lt;=14,"Notice deadline within 14 days",IF(G40&lt;=30,"Renews within 30 days",""))))</f>
        <v/>
      </c>
    </row>
    <row r="41" customFormat="false" ht="15" hidden="false" customHeight="false" outlineLevel="0" collapsed="false">
      <c r="A41" s="17"/>
      <c r="B41" s="17"/>
      <c r="C41" s="24"/>
      <c r="D41" s="21"/>
      <c r="E41" s="17"/>
      <c r="F41" s="23" t="str">
        <f aca="false">IF(D41="","",D41-N(E41))</f>
        <v/>
      </c>
      <c r="G41" s="0" t="str">
        <f aca="true">IF(D41="","",D41-TODAY())</f>
        <v/>
      </c>
      <c r="H41" s="18" t="str">
        <f aca="true">IF(D41="","",IF(G41&lt;0,"Date has passed",IF(F41-TODAY()&lt;=14,"Notice deadline within 14 days",IF(G41&lt;=30,"Renews within 30 days",""))))</f>
        <v/>
      </c>
    </row>
    <row r="42" customFormat="false" ht="15" hidden="false" customHeight="false" outlineLevel="0" collapsed="false">
      <c r="A42" s="17"/>
      <c r="B42" s="17"/>
      <c r="C42" s="24"/>
      <c r="D42" s="21"/>
      <c r="E42" s="17"/>
      <c r="F42" s="23" t="str">
        <f aca="false">IF(D42="","",D42-N(E42))</f>
        <v/>
      </c>
      <c r="G42" s="0" t="str">
        <f aca="true">IF(D42="","",D42-TODAY())</f>
        <v/>
      </c>
      <c r="H42" s="18" t="str">
        <f aca="true">IF(D42="","",IF(G42&lt;0,"Date has passed",IF(F42-TODAY()&lt;=14,"Notice deadline within 14 days",IF(G42&lt;=30,"Renews within 30 days",""))))</f>
        <v/>
      </c>
    </row>
    <row r="43" customFormat="false" ht="15" hidden="false" customHeight="false" outlineLevel="0" collapsed="false">
      <c r="A43" s="17"/>
      <c r="B43" s="17"/>
      <c r="C43" s="24"/>
      <c r="D43" s="21"/>
      <c r="E43" s="17"/>
      <c r="F43" s="23" t="str">
        <f aca="false">IF(D43="","",D43-N(E43))</f>
        <v/>
      </c>
      <c r="G43" s="0" t="str">
        <f aca="true">IF(D43="","",D43-TODAY())</f>
        <v/>
      </c>
      <c r="H43" s="18" t="str">
        <f aca="true">IF(D43="","",IF(G43&lt;0,"Date has passed",IF(F43-TODAY()&lt;=14,"Notice deadline within 14 days",IF(G43&lt;=30,"Renews within 30 days",""))))</f>
        <v/>
      </c>
    </row>
    <row r="44" customFormat="false" ht="15" hidden="false" customHeight="false" outlineLevel="0" collapsed="false">
      <c r="A44" s="17"/>
      <c r="B44" s="17"/>
      <c r="C44" s="24"/>
      <c r="D44" s="21"/>
      <c r="E44" s="17"/>
      <c r="F44" s="23" t="str">
        <f aca="false">IF(D44="","",D44-N(E44))</f>
        <v/>
      </c>
      <c r="G44" s="0" t="str">
        <f aca="true">IF(D44="","",D44-TODAY())</f>
        <v/>
      </c>
      <c r="H44" s="18" t="str">
        <f aca="true">IF(D44="","",IF(G44&lt;0,"Date has passed",IF(F44-TODAY()&lt;=14,"Notice deadline within 14 days",IF(G44&lt;=30,"Renews within 30 days",""))))</f>
        <v/>
      </c>
    </row>
    <row r="45" customFormat="false" ht="15" hidden="false" customHeight="false" outlineLevel="0" collapsed="false">
      <c r="A45" s="17"/>
      <c r="B45" s="17"/>
      <c r="C45" s="24"/>
      <c r="D45" s="21"/>
      <c r="E45" s="17"/>
      <c r="F45" s="23" t="str">
        <f aca="false">IF(D45="","",D45-N(E45))</f>
        <v/>
      </c>
      <c r="G45" s="0" t="str">
        <f aca="true">IF(D45="","",D45-TODAY())</f>
        <v/>
      </c>
      <c r="H45" s="18" t="str">
        <f aca="true">IF(D45="","",IF(G45&lt;0,"Date has passed",IF(F45-TODAY()&lt;=14,"Notice deadline within 14 days",IF(G45&lt;=30,"Renews within 30 days",""))))</f>
        <v/>
      </c>
    </row>
    <row r="46" customFormat="false" ht="15" hidden="false" customHeight="false" outlineLevel="0" collapsed="false">
      <c r="A46" s="17"/>
      <c r="B46" s="17"/>
      <c r="C46" s="24"/>
      <c r="D46" s="21"/>
      <c r="E46" s="17"/>
      <c r="F46" s="23" t="str">
        <f aca="false">IF(D46="","",D46-N(E46))</f>
        <v/>
      </c>
      <c r="G46" s="0" t="str">
        <f aca="true">IF(D46="","",D46-TODAY())</f>
        <v/>
      </c>
      <c r="H46" s="18" t="str">
        <f aca="true">IF(D46="","",IF(G46&lt;0,"Date has passed",IF(F46-TODAY()&lt;=14,"Notice deadline within 14 days",IF(G46&lt;=30,"Renews within 30 days",""))))</f>
        <v/>
      </c>
    </row>
    <row r="47" customFormat="false" ht="15" hidden="false" customHeight="false" outlineLevel="0" collapsed="false">
      <c r="A47" s="17"/>
      <c r="B47" s="17"/>
      <c r="C47" s="24"/>
      <c r="D47" s="21"/>
      <c r="E47" s="17"/>
      <c r="F47" s="23" t="str">
        <f aca="false">IF(D47="","",D47-N(E47))</f>
        <v/>
      </c>
      <c r="G47" s="0" t="str">
        <f aca="true">IF(D47="","",D47-TODAY())</f>
        <v/>
      </c>
      <c r="H47" s="18" t="str">
        <f aca="true">IF(D47="","",IF(G47&lt;0,"Date has passed",IF(F47-TODAY()&lt;=14,"Notice deadline within 14 days",IF(G47&lt;=30,"Renews within 30 days",""))))</f>
        <v/>
      </c>
    </row>
    <row r="48" customFormat="false" ht="15" hidden="false" customHeight="false" outlineLevel="0" collapsed="false">
      <c r="A48" s="17"/>
      <c r="B48" s="17"/>
      <c r="C48" s="24"/>
      <c r="D48" s="21"/>
      <c r="E48" s="17"/>
      <c r="F48" s="23" t="str">
        <f aca="false">IF(D48="","",D48-N(E48))</f>
        <v/>
      </c>
      <c r="G48" s="0" t="str">
        <f aca="true">IF(D48="","",D48-TODAY())</f>
        <v/>
      </c>
      <c r="H48" s="18" t="str">
        <f aca="true">IF(D48="","",IF(G48&lt;0,"Date has passed",IF(F48-TODAY()&lt;=14,"Notice deadline within 14 days",IF(G48&lt;=30,"Renews within 30 days",""))))</f>
        <v/>
      </c>
    </row>
    <row r="49" customFormat="false" ht="15" hidden="false" customHeight="false" outlineLevel="0" collapsed="false">
      <c r="A49" s="17"/>
      <c r="B49" s="17"/>
      <c r="C49" s="24"/>
      <c r="D49" s="21"/>
      <c r="E49" s="17"/>
      <c r="F49" s="23" t="str">
        <f aca="false">IF(D49="","",D49-N(E49))</f>
        <v/>
      </c>
      <c r="G49" s="0" t="str">
        <f aca="true">IF(D49="","",D49-TODAY())</f>
        <v/>
      </c>
      <c r="H49" s="18" t="str">
        <f aca="true">IF(D49="","",IF(G49&lt;0,"Date has passed",IF(F49-TODAY()&lt;=14,"Notice deadline within 14 days",IF(G49&lt;=30,"Renews within 30 days",""))))</f>
        <v/>
      </c>
    </row>
    <row r="50" customFormat="false" ht="15" hidden="false" customHeight="false" outlineLevel="0" collapsed="false">
      <c r="A50" s="17"/>
      <c r="B50" s="17"/>
      <c r="C50" s="24"/>
      <c r="D50" s="21"/>
      <c r="E50" s="17"/>
      <c r="F50" s="23" t="str">
        <f aca="false">IF(D50="","",D50-N(E50))</f>
        <v/>
      </c>
      <c r="G50" s="0" t="str">
        <f aca="true">IF(D50="","",D50-TODAY())</f>
        <v/>
      </c>
      <c r="H50" s="18" t="str">
        <f aca="true">IF(D50="","",IF(G50&lt;0,"Date has passed",IF(F50-TODAY()&lt;=14,"Notice deadline within 14 days",IF(G50&lt;=30,"Renews within 30 days",""))))</f>
        <v/>
      </c>
    </row>
    <row r="51" customFormat="false" ht="15" hidden="false" customHeight="false" outlineLevel="0" collapsed="false">
      <c r="A51" s="17"/>
      <c r="B51" s="17"/>
      <c r="C51" s="24"/>
      <c r="D51" s="21"/>
      <c r="E51" s="17"/>
      <c r="F51" s="23" t="str">
        <f aca="false">IF(D51="","",D51-N(E51))</f>
        <v/>
      </c>
      <c r="G51" s="0" t="str">
        <f aca="true">IF(D51="","",D51-TODAY())</f>
        <v/>
      </c>
      <c r="H51" s="18" t="str">
        <f aca="true">IF(D51="","",IF(G51&lt;0,"Date has passed",IF(F51-TODAY()&lt;=14,"Notice deadline within 14 days",IF(G51&lt;=30,"Renews within 30 days",""))))</f>
        <v/>
      </c>
    </row>
    <row r="52" customFormat="false" ht="15" hidden="false" customHeight="false" outlineLevel="0" collapsed="false">
      <c r="A52" s="17"/>
      <c r="B52" s="17"/>
      <c r="C52" s="24"/>
      <c r="D52" s="21"/>
      <c r="E52" s="17"/>
      <c r="F52" s="23" t="str">
        <f aca="false">IF(D52="","",D52-N(E52))</f>
        <v/>
      </c>
      <c r="G52" s="0" t="str">
        <f aca="true">IF(D52="","",D52-TODAY())</f>
        <v/>
      </c>
      <c r="H52" s="18" t="str">
        <f aca="true">IF(D52="","",IF(G52&lt;0,"Date has passed",IF(F52-TODAY()&lt;=14,"Notice deadline within 14 days",IF(G52&lt;=30,"Renews within 30 days",""))))</f>
        <v/>
      </c>
    </row>
    <row r="53" customFormat="false" ht="15" hidden="false" customHeight="false" outlineLevel="0" collapsed="false">
      <c r="A53" s="17"/>
      <c r="B53" s="17"/>
      <c r="C53" s="24"/>
      <c r="D53" s="21"/>
      <c r="E53" s="17"/>
      <c r="F53" s="23" t="str">
        <f aca="false">IF(D53="","",D53-N(E53))</f>
        <v/>
      </c>
      <c r="G53" s="0" t="str">
        <f aca="true">IF(D53="","",D53-TODAY())</f>
        <v/>
      </c>
      <c r="H53" s="18" t="str">
        <f aca="true">IF(D53="","",IF(G53&lt;0,"Date has passed",IF(F53-TODAY()&lt;=14,"Notice deadline within 14 days",IF(G53&lt;=30,"Renews within 30 days",""))))</f>
        <v/>
      </c>
    </row>
    <row r="54" customFormat="false" ht="15" hidden="false" customHeight="false" outlineLevel="0" collapsed="false">
      <c r="A54" s="17"/>
      <c r="B54" s="17"/>
      <c r="C54" s="24"/>
      <c r="D54" s="21"/>
      <c r="E54" s="17"/>
      <c r="F54" s="23" t="str">
        <f aca="false">IF(D54="","",D54-N(E54))</f>
        <v/>
      </c>
      <c r="G54" s="0" t="str">
        <f aca="true">IF(D54="","",D54-TODAY())</f>
        <v/>
      </c>
      <c r="H54" s="18" t="str">
        <f aca="true">IF(D54="","",IF(G54&lt;0,"Date has passed",IF(F54-TODAY()&lt;=14,"Notice deadline within 14 days",IF(G54&lt;=30,"Renews within 30 days",""))))</f>
        <v/>
      </c>
    </row>
    <row r="55" customFormat="false" ht="15" hidden="false" customHeight="false" outlineLevel="0" collapsed="false">
      <c r="A55" s="17"/>
      <c r="B55" s="17"/>
      <c r="C55" s="24"/>
      <c r="D55" s="21"/>
      <c r="E55" s="17"/>
      <c r="F55" s="23" t="str">
        <f aca="false">IF(D55="","",D55-N(E55))</f>
        <v/>
      </c>
      <c r="G55" s="0" t="str">
        <f aca="true">IF(D55="","",D55-TODAY())</f>
        <v/>
      </c>
      <c r="H55" s="18" t="str">
        <f aca="true">IF(D55="","",IF(G55&lt;0,"Date has passed",IF(F55-TODAY()&lt;=14,"Notice deadline within 14 days",IF(G55&lt;=30,"Renews within 30 days",""))))</f>
        <v/>
      </c>
    </row>
    <row r="56" customFormat="false" ht="15" hidden="false" customHeight="false" outlineLevel="0" collapsed="false">
      <c r="A56" s="17"/>
      <c r="B56" s="17"/>
      <c r="C56" s="24"/>
      <c r="D56" s="21"/>
      <c r="E56" s="17"/>
      <c r="F56" s="23" t="str">
        <f aca="false">IF(D56="","",D56-N(E56))</f>
        <v/>
      </c>
      <c r="G56" s="0" t="str">
        <f aca="true">IF(D56="","",D56-TODAY())</f>
        <v/>
      </c>
      <c r="H56" s="18" t="str">
        <f aca="true">IF(D56="","",IF(G56&lt;0,"Date has passed",IF(F56-TODAY()&lt;=14,"Notice deadline within 14 days",IF(G56&lt;=30,"Renews within 30 days",""))))</f>
        <v/>
      </c>
    </row>
    <row r="57" customFormat="false" ht="15" hidden="false" customHeight="false" outlineLevel="0" collapsed="false">
      <c r="A57" s="17"/>
      <c r="B57" s="17"/>
      <c r="C57" s="24"/>
      <c r="D57" s="21"/>
      <c r="E57" s="17"/>
      <c r="F57" s="23" t="str">
        <f aca="false">IF(D57="","",D57-N(E57))</f>
        <v/>
      </c>
      <c r="G57" s="0" t="str">
        <f aca="true">IF(D57="","",D57-TODAY())</f>
        <v/>
      </c>
      <c r="H57" s="18" t="str">
        <f aca="true">IF(D57="","",IF(G57&lt;0,"Date has passed",IF(F57-TODAY()&lt;=14,"Notice deadline within 14 days",IF(G57&lt;=30,"Renews within 30 days",""))))</f>
        <v/>
      </c>
    </row>
    <row r="58" customFormat="false" ht="15" hidden="false" customHeight="false" outlineLevel="0" collapsed="false">
      <c r="A58" s="17"/>
      <c r="B58" s="17"/>
      <c r="C58" s="24"/>
      <c r="D58" s="21"/>
      <c r="E58" s="17"/>
      <c r="F58" s="23" t="str">
        <f aca="false">IF(D58="","",D58-N(E58))</f>
        <v/>
      </c>
      <c r="G58" s="0" t="str">
        <f aca="true">IF(D58="","",D58-TODAY())</f>
        <v/>
      </c>
      <c r="H58" s="18" t="str">
        <f aca="true">IF(D58="","",IF(G58&lt;0,"Date has passed",IF(F58-TODAY()&lt;=14,"Notice deadline within 14 days",IF(G58&lt;=30,"Renews within 30 days",""))))</f>
        <v/>
      </c>
    </row>
    <row r="59" customFormat="false" ht="15" hidden="false" customHeight="false" outlineLevel="0" collapsed="false">
      <c r="A59" s="17"/>
      <c r="B59" s="17"/>
      <c r="C59" s="24"/>
      <c r="D59" s="21"/>
      <c r="E59" s="17"/>
      <c r="F59" s="23" t="str">
        <f aca="false">IF(D59="","",D59-N(E59))</f>
        <v/>
      </c>
      <c r="G59" s="0" t="str">
        <f aca="true">IF(D59="","",D59-TODAY())</f>
        <v/>
      </c>
      <c r="H59" s="18" t="str">
        <f aca="true">IF(D59="","",IF(G59&lt;0,"Date has passed",IF(F59-TODAY()&lt;=14,"Notice deadline within 14 days",IF(G59&lt;=30,"Renews within 30 days",""))))</f>
        <v/>
      </c>
    </row>
    <row r="60" customFormat="false" ht="15" hidden="false" customHeight="false" outlineLevel="0" collapsed="false">
      <c r="A60" s="17"/>
      <c r="B60" s="17"/>
      <c r="C60" s="24"/>
      <c r="D60" s="21"/>
      <c r="E60" s="17"/>
      <c r="F60" s="23" t="str">
        <f aca="false">IF(D60="","",D60-N(E60))</f>
        <v/>
      </c>
      <c r="G60" s="0" t="str">
        <f aca="true">IF(D60="","",D60-TODAY())</f>
        <v/>
      </c>
      <c r="H60" s="18" t="str">
        <f aca="true">IF(D60="","",IF(G60&lt;0,"Date has passed",IF(F60-TODAY()&lt;=14,"Notice deadline within 14 days",IF(G60&lt;=30,"Renews within 30 days",""))))</f>
        <v/>
      </c>
    </row>
    <row r="61" customFormat="false" ht="15" hidden="false" customHeight="false" outlineLevel="0" collapsed="false">
      <c r="A61" s="17"/>
      <c r="B61" s="17"/>
      <c r="C61" s="24"/>
      <c r="D61" s="21"/>
      <c r="E61" s="17"/>
      <c r="F61" s="23" t="str">
        <f aca="false">IF(D61="","",D61-N(E61))</f>
        <v/>
      </c>
      <c r="G61" s="0" t="str">
        <f aca="true">IF(D61="","",D61-TODAY())</f>
        <v/>
      </c>
      <c r="H61" s="18" t="str">
        <f aca="true">IF(D61="","",IF(G61&lt;0,"Date has passed",IF(F61-TODAY()&lt;=14,"Notice deadline within 14 days",IF(G61&lt;=30,"Renews within 30 days",""))))</f>
        <v/>
      </c>
    </row>
    <row r="62" customFormat="false" ht="15" hidden="false" customHeight="false" outlineLevel="0" collapsed="false">
      <c r="A62" s="17"/>
      <c r="B62" s="17"/>
      <c r="C62" s="24"/>
      <c r="D62" s="21"/>
      <c r="E62" s="17"/>
      <c r="F62" s="23" t="str">
        <f aca="false">IF(D62="","",D62-N(E62))</f>
        <v/>
      </c>
      <c r="G62" s="0" t="str">
        <f aca="true">IF(D62="","",D62-TODAY())</f>
        <v/>
      </c>
      <c r="H62" s="18" t="str">
        <f aca="true">IF(D62="","",IF(G62&lt;0,"Date has passed",IF(F62-TODAY()&lt;=14,"Notice deadline within 14 days",IF(G62&lt;=30,"Renews within 30 days",""))))</f>
        <v/>
      </c>
    </row>
    <row r="63" customFormat="false" ht="15" hidden="false" customHeight="false" outlineLevel="0" collapsed="false">
      <c r="A63" s="17"/>
      <c r="B63" s="17"/>
      <c r="C63" s="24"/>
      <c r="D63" s="21"/>
      <c r="E63" s="17"/>
      <c r="F63" s="23" t="str">
        <f aca="false">IF(D63="","",D63-N(E63))</f>
        <v/>
      </c>
      <c r="G63" s="0" t="str">
        <f aca="true">IF(D63="","",D63-TODAY())</f>
        <v/>
      </c>
      <c r="H63" s="18" t="str">
        <f aca="true">IF(D63="","",IF(G63&lt;0,"Date has passed",IF(F63-TODAY()&lt;=14,"Notice deadline within 14 days",IF(G63&lt;=30,"Renews within 30 days",""))))</f>
        <v/>
      </c>
    </row>
    <row r="64" customFormat="false" ht="15" hidden="false" customHeight="false" outlineLevel="0" collapsed="false">
      <c r="A64" s="17"/>
      <c r="B64" s="17"/>
      <c r="C64" s="24"/>
      <c r="D64" s="21"/>
      <c r="E64" s="17"/>
      <c r="F64" s="23" t="str">
        <f aca="false">IF(D64="","",D64-N(E64))</f>
        <v/>
      </c>
      <c r="G64" s="0" t="str">
        <f aca="true">IF(D64="","",D64-TODAY())</f>
        <v/>
      </c>
      <c r="H64" s="18" t="str">
        <f aca="true">IF(D64="","",IF(G64&lt;0,"Date has passed",IF(F64-TODAY()&lt;=14,"Notice deadline within 14 days",IF(G64&lt;=30,"Renews within 30 days",""))))</f>
        <v/>
      </c>
    </row>
    <row r="65" customFormat="false" ht="15" hidden="false" customHeight="false" outlineLevel="0" collapsed="false">
      <c r="A65" s="17"/>
      <c r="B65" s="17"/>
      <c r="C65" s="24"/>
      <c r="D65" s="21"/>
      <c r="E65" s="17"/>
      <c r="F65" s="23" t="str">
        <f aca="false">IF(D65="","",D65-N(E65))</f>
        <v/>
      </c>
      <c r="G65" s="0" t="str">
        <f aca="true">IF(D65="","",D65-TODAY())</f>
        <v/>
      </c>
      <c r="H65" s="18" t="str">
        <f aca="true">IF(D65="","",IF(G65&lt;0,"Date has passed",IF(F65-TODAY()&lt;=14,"Notice deadline within 14 days",IF(G65&lt;=30,"Renews within 30 days",""))))</f>
        <v/>
      </c>
    </row>
    <row r="66" customFormat="false" ht="15" hidden="false" customHeight="false" outlineLevel="0" collapsed="false">
      <c r="A66" s="17"/>
      <c r="B66" s="17"/>
      <c r="C66" s="24"/>
      <c r="D66" s="21"/>
      <c r="E66" s="17"/>
      <c r="F66" s="23" t="str">
        <f aca="false">IF(D66="","",D66-N(E66))</f>
        <v/>
      </c>
      <c r="G66" s="0" t="str">
        <f aca="true">IF(D66="","",D66-TODAY())</f>
        <v/>
      </c>
      <c r="H66" s="18" t="str">
        <f aca="true">IF(D66="","",IF(G66&lt;0,"Date has passed",IF(F66-TODAY()&lt;=14,"Notice deadline within 14 days",IF(G66&lt;=30,"Renews within 30 days",""))))</f>
        <v/>
      </c>
    </row>
    <row r="67" customFormat="false" ht="15" hidden="false" customHeight="false" outlineLevel="0" collapsed="false">
      <c r="A67" s="17"/>
      <c r="B67" s="17"/>
      <c r="C67" s="24"/>
      <c r="D67" s="21"/>
      <c r="E67" s="17"/>
      <c r="F67" s="23" t="str">
        <f aca="false">IF(D67="","",D67-N(E67))</f>
        <v/>
      </c>
      <c r="G67" s="0" t="str">
        <f aca="true">IF(D67="","",D67-TODAY())</f>
        <v/>
      </c>
      <c r="H67" s="18" t="str">
        <f aca="true">IF(D67="","",IF(G67&lt;0,"Date has passed",IF(F67-TODAY()&lt;=14,"Notice deadline within 14 days",IF(G67&lt;=30,"Renews within 30 days",""))))</f>
        <v/>
      </c>
    </row>
    <row r="68" customFormat="false" ht="15" hidden="false" customHeight="false" outlineLevel="0" collapsed="false">
      <c r="A68" s="17"/>
      <c r="B68" s="17"/>
      <c r="C68" s="24"/>
      <c r="D68" s="21"/>
      <c r="E68" s="17"/>
      <c r="F68" s="23" t="str">
        <f aca="false">IF(D68="","",D68-N(E68))</f>
        <v/>
      </c>
      <c r="G68" s="0" t="str">
        <f aca="true">IF(D68="","",D68-TODAY())</f>
        <v/>
      </c>
      <c r="H68" s="18" t="str">
        <f aca="true">IF(D68="","",IF(G68&lt;0,"Date has passed",IF(F68-TODAY()&lt;=14,"Notice deadline within 14 days",IF(G68&lt;=30,"Renews within 30 days",""))))</f>
        <v/>
      </c>
    </row>
    <row r="69" customFormat="false" ht="15" hidden="false" customHeight="false" outlineLevel="0" collapsed="false">
      <c r="A69" s="17"/>
      <c r="B69" s="17"/>
      <c r="C69" s="24"/>
      <c r="D69" s="21"/>
      <c r="E69" s="17"/>
      <c r="F69" s="23" t="str">
        <f aca="false">IF(D69="","",D69-N(E69))</f>
        <v/>
      </c>
      <c r="G69" s="0" t="str">
        <f aca="true">IF(D69="","",D69-TODAY())</f>
        <v/>
      </c>
      <c r="H69" s="18" t="str">
        <f aca="true">IF(D69="","",IF(G69&lt;0,"Date has passed",IF(F69-TODAY()&lt;=14,"Notice deadline within 14 days",IF(G69&lt;=30,"Renews within 30 days",""))))</f>
        <v/>
      </c>
    </row>
    <row r="70" customFormat="false" ht="15" hidden="false" customHeight="false" outlineLevel="0" collapsed="false">
      <c r="A70" s="17"/>
      <c r="B70" s="17"/>
      <c r="C70" s="24"/>
      <c r="D70" s="21"/>
      <c r="E70" s="17"/>
      <c r="F70" s="23" t="str">
        <f aca="false">IF(D70="","",D70-N(E70))</f>
        <v/>
      </c>
      <c r="G70" s="0" t="str">
        <f aca="true">IF(D70="","",D70-TODAY())</f>
        <v/>
      </c>
      <c r="H70" s="18" t="str">
        <f aca="true">IF(D70="","",IF(G70&lt;0,"Date has passed",IF(F70-TODAY()&lt;=14,"Notice deadline within 14 days",IF(G70&lt;=30,"Renews within 30 days",""))))</f>
        <v/>
      </c>
    </row>
    <row r="71" customFormat="false" ht="15" hidden="false" customHeight="false" outlineLevel="0" collapsed="false">
      <c r="A71" s="17"/>
      <c r="B71" s="17"/>
      <c r="C71" s="24"/>
      <c r="D71" s="21"/>
      <c r="E71" s="17"/>
      <c r="F71" s="23" t="str">
        <f aca="false">IF(D71="","",D71-N(E71))</f>
        <v/>
      </c>
      <c r="G71" s="0" t="str">
        <f aca="true">IF(D71="","",D71-TODAY())</f>
        <v/>
      </c>
      <c r="H71" s="18" t="str">
        <f aca="true">IF(D71="","",IF(G71&lt;0,"Date has passed",IF(F71-TODAY()&lt;=14,"Notice deadline within 14 days",IF(G71&lt;=30,"Renews within 30 days",""))))</f>
        <v/>
      </c>
    </row>
    <row r="72" customFormat="false" ht="15" hidden="false" customHeight="false" outlineLevel="0" collapsed="false">
      <c r="A72" s="17"/>
      <c r="B72" s="17"/>
      <c r="C72" s="24"/>
      <c r="D72" s="21"/>
      <c r="E72" s="17"/>
      <c r="F72" s="23" t="str">
        <f aca="false">IF(D72="","",D72-N(E72))</f>
        <v/>
      </c>
      <c r="G72" s="0" t="str">
        <f aca="true">IF(D72="","",D72-TODAY())</f>
        <v/>
      </c>
      <c r="H72" s="18" t="str">
        <f aca="true">IF(D72="","",IF(G72&lt;0,"Date has passed",IF(F72-TODAY()&lt;=14,"Notice deadline within 14 days",IF(G72&lt;=30,"Renews within 30 days",""))))</f>
        <v/>
      </c>
    </row>
    <row r="73" customFormat="false" ht="15" hidden="false" customHeight="false" outlineLevel="0" collapsed="false">
      <c r="A73" s="17"/>
      <c r="B73" s="17"/>
      <c r="C73" s="24"/>
      <c r="D73" s="21"/>
      <c r="E73" s="17"/>
      <c r="F73" s="23" t="str">
        <f aca="false">IF(D73="","",D73-N(E73))</f>
        <v/>
      </c>
      <c r="G73" s="0" t="str">
        <f aca="true">IF(D73="","",D73-TODAY())</f>
        <v/>
      </c>
      <c r="H73" s="18" t="str">
        <f aca="true">IF(D73="","",IF(G73&lt;0,"Date has passed",IF(F73-TODAY()&lt;=14,"Notice deadline within 14 days",IF(G73&lt;=30,"Renews within 30 days",""))))</f>
        <v/>
      </c>
    </row>
    <row r="74" customFormat="false" ht="15" hidden="false" customHeight="false" outlineLevel="0" collapsed="false">
      <c r="A74" s="17"/>
      <c r="B74" s="17"/>
      <c r="C74" s="24"/>
      <c r="D74" s="21"/>
      <c r="E74" s="17"/>
      <c r="F74" s="23" t="str">
        <f aca="false">IF(D74="","",D74-N(E74))</f>
        <v/>
      </c>
      <c r="G74" s="0" t="str">
        <f aca="true">IF(D74="","",D74-TODAY())</f>
        <v/>
      </c>
      <c r="H74" s="18" t="str">
        <f aca="true">IF(D74="","",IF(G74&lt;0,"Date has passed",IF(F74-TODAY()&lt;=14,"Notice deadline within 14 days",IF(G74&lt;=30,"Renews within 30 days",""))))</f>
        <v/>
      </c>
    </row>
    <row r="75" customFormat="false" ht="15" hidden="false" customHeight="false" outlineLevel="0" collapsed="false">
      <c r="A75" s="17"/>
      <c r="B75" s="17"/>
      <c r="C75" s="24"/>
      <c r="D75" s="21"/>
      <c r="E75" s="17"/>
      <c r="F75" s="23" t="str">
        <f aca="false">IF(D75="","",D75-N(E75))</f>
        <v/>
      </c>
      <c r="G75" s="0" t="str">
        <f aca="true">IF(D75="","",D75-TODAY())</f>
        <v/>
      </c>
      <c r="H75" s="18" t="str">
        <f aca="true">IF(D75="","",IF(G75&lt;0,"Date has passed",IF(F75-TODAY()&lt;=14,"Notice deadline within 14 days",IF(G75&lt;=30,"Renews within 30 days",""))))</f>
        <v/>
      </c>
    </row>
    <row r="76" customFormat="false" ht="15" hidden="false" customHeight="false" outlineLevel="0" collapsed="false">
      <c r="A76" s="17"/>
      <c r="B76" s="17"/>
      <c r="C76" s="24"/>
      <c r="D76" s="21"/>
      <c r="E76" s="17"/>
      <c r="F76" s="23" t="str">
        <f aca="false">IF(D76="","",D76-N(E76))</f>
        <v/>
      </c>
      <c r="G76" s="0" t="str">
        <f aca="true">IF(D76="","",D76-TODAY())</f>
        <v/>
      </c>
      <c r="H76" s="18" t="str">
        <f aca="true">IF(D76="","",IF(G76&lt;0,"Date has passed",IF(F76-TODAY()&lt;=14,"Notice deadline within 14 days",IF(G76&lt;=30,"Renews within 30 days",""))))</f>
        <v/>
      </c>
    </row>
    <row r="77" customFormat="false" ht="15" hidden="false" customHeight="false" outlineLevel="0" collapsed="false">
      <c r="A77" s="17"/>
      <c r="B77" s="17"/>
      <c r="C77" s="24"/>
      <c r="D77" s="21"/>
      <c r="E77" s="17"/>
      <c r="F77" s="23" t="str">
        <f aca="false">IF(D77="","",D77-N(E77))</f>
        <v/>
      </c>
      <c r="G77" s="0" t="str">
        <f aca="true">IF(D77="","",D77-TODAY())</f>
        <v/>
      </c>
      <c r="H77" s="18" t="str">
        <f aca="true">IF(D77="","",IF(G77&lt;0,"Date has passed",IF(F77-TODAY()&lt;=14,"Notice deadline within 14 days",IF(G77&lt;=30,"Renews within 30 days",""))))</f>
        <v/>
      </c>
    </row>
    <row r="78" customFormat="false" ht="15" hidden="false" customHeight="false" outlineLevel="0" collapsed="false">
      <c r="A78" s="17"/>
      <c r="B78" s="17"/>
      <c r="C78" s="24"/>
      <c r="D78" s="21"/>
      <c r="E78" s="17"/>
      <c r="F78" s="23" t="str">
        <f aca="false">IF(D78="","",D78-N(E78))</f>
        <v/>
      </c>
      <c r="G78" s="0" t="str">
        <f aca="true">IF(D78="","",D78-TODAY())</f>
        <v/>
      </c>
      <c r="H78" s="18" t="str">
        <f aca="true">IF(D78="","",IF(G78&lt;0,"Date has passed",IF(F78-TODAY()&lt;=14,"Notice deadline within 14 days",IF(G78&lt;=30,"Renews within 30 days",""))))</f>
        <v/>
      </c>
    </row>
    <row r="79" customFormat="false" ht="15" hidden="false" customHeight="false" outlineLevel="0" collapsed="false">
      <c r="A79" s="17"/>
      <c r="B79" s="17"/>
      <c r="C79" s="24"/>
      <c r="D79" s="21"/>
      <c r="E79" s="17"/>
      <c r="F79" s="23" t="str">
        <f aca="false">IF(D79="","",D79-N(E79))</f>
        <v/>
      </c>
      <c r="G79" s="0" t="str">
        <f aca="true">IF(D79="","",D79-TODAY())</f>
        <v/>
      </c>
      <c r="H79" s="18" t="str">
        <f aca="true">IF(D79="","",IF(G79&lt;0,"Date has passed",IF(F79-TODAY()&lt;=14,"Notice deadline within 14 days",IF(G79&lt;=30,"Renews within 30 days",""))))</f>
        <v/>
      </c>
    </row>
    <row r="80" customFormat="false" ht="15" hidden="false" customHeight="false" outlineLevel="0" collapsed="false">
      <c r="A80" s="17"/>
      <c r="B80" s="17"/>
      <c r="C80" s="24"/>
      <c r="D80" s="21"/>
      <c r="E80" s="17"/>
      <c r="F80" s="23" t="str">
        <f aca="false">IF(D80="","",D80-N(E80))</f>
        <v/>
      </c>
      <c r="G80" s="0" t="str">
        <f aca="true">IF(D80="","",D80-TODAY())</f>
        <v/>
      </c>
      <c r="H80" s="18" t="str">
        <f aca="true">IF(D80="","",IF(G80&lt;0,"Date has passed",IF(F80-TODAY()&lt;=14,"Notice deadline within 14 days",IF(G80&lt;=30,"Renews within 30 days",""))))</f>
        <v/>
      </c>
    </row>
    <row r="81" customFormat="false" ht="15" hidden="false" customHeight="false" outlineLevel="0" collapsed="false">
      <c r="A81" s="17"/>
      <c r="B81" s="17"/>
      <c r="C81" s="24"/>
      <c r="D81" s="21"/>
      <c r="E81" s="17"/>
      <c r="F81" s="23" t="str">
        <f aca="false">IF(D81="","",D81-N(E81))</f>
        <v/>
      </c>
      <c r="G81" s="0" t="str">
        <f aca="true">IF(D81="","",D81-TODAY())</f>
        <v/>
      </c>
      <c r="H81" s="18" t="str">
        <f aca="true">IF(D81="","",IF(G81&lt;0,"Date has passed",IF(F81-TODAY()&lt;=14,"Notice deadline within 14 days",IF(G81&lt;=30,"Renews within 30 days",""))))</f>
        <v/>
      </c>
    </row>
    <row r="82" customFormat="false" ht="15" hidden="false" customHeight="false" outlineLevel="0" collapsed="false">
      <c r="A82" s="17"/>
      <c r="B82" s="17"/>
      <c r="C82" s="24"/>
      <c r="D82" s="21"/>
      <c r="E82" s="17"/>
      <c r="F82" s="23" t="str">
        <f aca="false">IF(D82="","",D82-N(E82))</f>
        <v/>
      </c>
      <c r="G82" s="0" t="str">
        <f aca="true">IF(D82="","",D82-TODAY())</f>
        <v/>
      </c>
      <c r="H82" s="18" t="str">
        <f aca="true">IF(D82="","",IF(G82&lt;0,"Date has passed",IF(F82-TODAY()&lt;=14,"Notice deadline within 14 days",IF(G82&lt;=30,"Renews within 30 days",""))))</f>
        <v/>
      </c>
    </row>
    <row r="83" customFormat="false" ht="15" hidden="false" customHeight="false" outlineLevel="0" collapsed="false">
      <c r="A83" s="17"/>
      <c r="B83" s="17"/>
      <c r="C83" s="24"/>
      <c r="D83" s="21"/>
      <c r="E83" s="17"/>
      <c r="F83" s="23" t="str">
        <f aca="false">IF(D83="","",D83-N(E83))</f>
        <v/>
      </c>
      <c r="G83" s="0" t="str">
        <f aca="true">IF(D83="","",D83-TODAY())</f>
        <v/>
      </c>
      <c r="H83" s="18" t="str">
        <f aca="true">IF(D83="","",IF(G83&lt;0,"Date has passed",IF(F83-TODAY()&lt;=14,"Notice deadline within 14 days",IF(G83&lt;=30,"Renews within 30 days",""))))</f>
        <v/>
      </c>
    </row>
    <row r="84" customFormat="false" ht="15" hidden="false" customHeight="false" outlineLevel="0" collapsed="false">
      <c r="A84" s="17"/>
      <c r="B84" s="17"/>
      <c r="C84" s="24"/>
      <c r="D84" s="21"/>
      <c r="E84" s="17"/>
      <c r="F84" s="23" t="str">
        <f aca="false">IF(D84="","",D84-N(E84))</f>
        <v/>
      </c>
      <c r="G84" s="0" t="str">
        <f aca="true">IF(D84="","",D84-TODAY())</f>
        <v/>
      </c>
      <c r="H84" s="18" t="str">
        <f aca="true">IF(D84="","",IF(G84&lt;0,"Date has passed",IF(F84-TODAY()&lt;=14,"Notice deadline within 14 days",IF(G84&lt;=30,"Renews within 30 days",""))))</f>
        <v/>
      </c>
    </row>
    <row r="85" customFormat="false" ht="15" hidden="false" customHeight="false" outlineLevel="0" collapsed="false">
      <c r="A85" s="17"/>
      <c r="B85" s="17"/>
      <c r="C85" s="24"/>
      <c r="D85" s="21"/>
      <c r="E85" s="17"/>
      <c r="F85" s="23" t="str">
        <f aca="false">IF(D85="","",D85-N(E85))</f>
        <v/>
      </c>
      <c r="G85" s="0" t="str">
        <f aca="true">IF(D85="","",D85-TODAY())</f>
        <v/>
      </c>
      <c r="H85" s="18" t="str">
        <f aca="true">IF(D85="","",IF(G85&lt;0,"Date has passed",IF(F85-TODAY()&lt;=14,"Notice deadline within 14 days",IF(G85&lt;=30,"Renews within 30 days",""))))</f>
        <v/>
      </c>
    </row>
    <row r="86" customFormat="false" ht="15" hidden="false" customHeight="false" outlineLevel="0" collapsed="false">
      <c r="A86" s="17"/>
      <c r="B86" s="17"/>
      <c r="C86" s="24"/>
      <c r="D86" s="21"/>
      <c r="E86" s="17"/>
      <c r="F86" s="23" t="str">
        <f aca="false">IF(D86="","",D86-N(E86))</f>
        <v/>
      </c>
      <c r="G86" s="0" t="str">
        <f aca="true">IF(D86="","",D86-TODAY())</f>
        <v/>
      </c>
      <c r="H86" s="18" t="str">
        <f aca="true">IF(D86="","",IF(G86&lt;0,"Date has passed",IF(F86-TODAY()&lt;=14,"Notice deadline within 14 days",IF(G86&lt;=30,"Renews within 30 days",""))))</f>
        <v/>
      </c>
    </row>
    <row r="87" customFormat="false" ht="15" hidden="false" customHeight="false" outlineLevel="0" collapsed="false">
      <c r="A87" s="17"/>
      <c r="B87" s="17"/>
      <c r="C87" s="24"/>
      <c r="D87" s="21"/>
      <c r="E87" s="17"/>
      <c r="F87" s="23" t="str">
        <f aca="false">IF(D87="","",D87-N(E87))</f>
        <v/>
      </c>
      <c r="G87" s="0" t="str">
        <f aca="true">IF(D87="","",D87-TODAY())</f>
        <v/>
      </c>
      <c r="H87" s="18" t="str">
        <f aca="true">IF(D87="","",IF(G87&lt;0,"Date has passed",IF(F87-TODAY()&lt;=14,"Notice deadline within 14 days",IF(G87&lt;=30,"Renews within 30 days",""))))</f>
        <v/>
      </c>
    </row>
    <row r="88" customFormat="false" ht="15" hidden="false" customHeight="false" outlineLevel="0" collapsed="false">
      <c r="A88" s="17"/>
      <c r="B88" s="17"/>
      <c r="C88" s="24"/>
      <c r="D88" s="21"/>
      <c r="E88" s="17"/>
      <c r="F88" s="23" t="str">
        <f aca="false">IF(D88="","",D88-N(E88))</f>
        <v/>
      </c>
      <c r="G88" s="0" t="str">
        <f aca="true">IF(D88="","",D88-TODAY())</f>
        <v/>
      </c>
      <c r="H88" s="18" t="str">
        <f aca="true">IF(D88="","",IF(G88&lt;0,"Date has passed",IF(F88-TODAY()&lt;=14,"Notice deadline within 14 days",IF(G88&lt;=30,"Renews within 30 days",""))))</f>
        <v/>
      </c>
    </row>
    <row r="89" customFormat="false" ht="15" hidden="false" customHeight="false" outlineLevel="0" collapsed="false">
      <c r="A89" s="17"/>
      <c r="B89" s="17"/>
      <c r="C89" s="24"/>
      <c r="D89" s="21"/>
      <c r="E89" s="17"/>
      <c r="F89" s="23" t="str">
        <f aca="false">IF(D89="","",D89-N(E89))</f>
        <v/>
      </c>
      <c r="G89" s="0" t="str">
        <f aca="true">IF(D89="","",D89-TODAY())</f>
        <v/>
      </c>
      <c r="H89" s="18" t="str">
        <f aca="true">IF(D89="","",IF(G89&lt;0,"Date has passed",IF(F89-TODAY()&lt;=14,"Notice deadline within 14 days",IF(G89&lt;=30,"Renews within 30 days",""))))</f>
        <v/>
      </c>
    </row>
    <row r="90" customFormat="false" ht="15" hidden="false" customHeight="false" outlineLevel="0" collapsed="false">
      <c r="A90" s="17"/>
      <c r="B90" s="17"/>
      <c r="C90" s="24"/>
      <c r="D90" s="21"/>
      <c r="E90" s="17"/>
      <c r="F90" s="23" t="str">
        <f aca="false">IF(D90="","",D90-N(E90))</f>
        <v/>
      </c>
      <c r="G90" s="0" t="str">
        <f aca="true">IF(D90="","",D90-TODAY())</f>
        <v/>
      </c>
      <c r="H90" s="18" t="str">
        <f aca="true">IF(D90="","",IF(G90&lt;0,"Date has passed",IF(F90-TODAY()&lt;=14,"Notice deadline within 14 days",IF(G90&lt;=30,"Renews within 30 days",""))))</f>
        <v/>
      </c>
    </row>
    <row r="91" customFormat="false" ht="15" hidden="false" customHeight="false" outlineLevel="0" collapsed="false">
      <c r="A91" s="17"/>
      <c r="B91" s="17"/>
      <c r="C91" s="24"/>
      <c r="D91" s="21"/>
      <c r="E91" s="17"/>
      <c r="F91" s="23" t="str">
        <f aca="false">IF(D91="","",D91-N(E91))</f>
        <v/>
      </c>
      <c r="G91" s="0" t="str">
        <f aca="true">IF(D91="","",D91-TODAY())</f>
        <v/>
      </c>
      <c r="H91" s="18" t="str">
        <f aca="true">IF(D91="","",IF(G91&lt;0,"Date has passed",IF(F91-TODAY()&lt;=14,"Notice deadline within 14 days",IF(G91&lt;=30,"Renews within 30 days",""))))</f>
        <v/>
      </c>
    </row>
    <row r="92" customFormat="false" ht="15" hidden="false" customHeight="false" outlineLevel="0" collapsed="false">
      <c r="A92" s="17"/>
      <c r="B92" s="17"/>
      <c r="C92" s="24"/>
      <c r="D92" s="21"/>
      <c r="E92" s="17"/>
      <c r="F92" s="23" t="str">
        <f aca="false">IF(D92="","",D92-N(E92))</f>
        <v/>
      </c>
      <c r="G92" s="0" t="str">
        <f aca="true">IF(D92="","",D92-TODAY())</f>
        <v/>
      </c>
      <c r="H92" s="18" t="str">
        <f aca="true">IF(D92="","",IF(G92&lt;0,"Date has passed",IF(F92-TODAY()&lt;=14,"Notice deadline within 14 days",IF(G92&lt;=30,"Renews within 30 days",""))))</f>
        <v/>
      </c>
    </row>
    <row r="93" customFormat="false" ht="15" hidden="false" customHeight="false" outlineLevel="0" collapsed="false">
      <c r="A93" s="17"/>
      <c r="B93" s="17"/>
      <c r="C93" s="24"/>
      <c r="D93" s="21"/>
      <c r="E93" s="17"/>
      <c r="F93" s="23" t="str">
        <f aca="false">IF(D93="","",D93-N(E93))</f>
        <v/>
      </c>
      <c r="G93" s="0" t="str">
        <f aca="true">IF(D93="","",D93-TODAY())</f>
        <v/>
      </c>
      <c r="H93" s="18" t="str">
        <f aca="true">IF(D93="","",IF(G93&lt;0,"Date has passed",IF(F93-TODAY()&lt;=14,"Notice deadline within 14 days",IF(G93&lt;=30,"Renews within 30 days",""))))</f>
        <v/>
      </c>
    </row>
    <row r="94" customFormat="false" ht="15" hidden="false" customHeight="false" outlineLevel="0" collapsed="false">
      <c r="A94" s="17"/>
      <c r="B94" s="17"/>
      <c r="C94" s="24"/>
      <c r="D94" s="21"/>
      <c r="E94" s="17"/>
      <c r="F94" s="23" t="str">
        <f aca="false">IF(D94="","",D94-N(E94))</f>
        <v/>
      </c>
      <c r="G94" s="0" t="str">
        <f aca="true">IF(D94="","",D94-TODAY())</f>
        <v/>
      </c>
      <c r="H94" s="18" t="str">
        <f aca="true">IF(D94="","",IF(G94&lt;0,"Date has passed",IF(F94-TODAY()&lt;=14,"Notice deadline within 14 days",IF(G94&lt;=30,"Renews within 30 days",""))))</f>
        <v/>
      </c>
    </row>
    <row r="95" customFormat="false" ht="15" hidden="false" customHeight="false" outlineLevel="0" collapsed="false">
      <c r="A95" s="17"/>
      <c r="B95" s="17"/>
      <c r="C95" s="24"/>
      <c r="D95" s="21"/>
      <c r="E95" s="17"/>
      <c r="F95" s="23" t="str">
        <f aca="false">IF(D95="","",D95-N(E95))</f>
        <v/>
      </c>
      <c r="G95" s="0" t="str">
        <f aca="true">IF(D95="","",D95-TODAY())</f>
        <v/>
      </c>
      <c r="H95" s="18" t="str">
        <f aca="true">IF(D95="","",IF(G95&lt;0,"Date has passed",IF(F95-TODAY()&lt;=14,"Notice deadline within 14 days",IF(G95&lt;=30,"Renews within 30 days",""))))</f>
        <v/>
      </c>
    </row>
    <row r="96" customFormat="false" ht="15" hidden="false" customHeight="false" outlineLevel="0" collapsed="false">
      <c r="A96" s="17"/>
      <c r="B96" s="17"/>
      <c r="C96" s="24"/>
      <c r="D96" s="21"/>
      <c r="E96" s="17"/>
      <c r="F96" s="23" t="str">
        <f aca="false">IF(D96="","",D96-N(E96))</f>
        <v/>
      </c>
      <c r="G96" s="0" t="str">
        <f aca="true">IF(D96="","",D96-TODAY())</f>
        <v/>
      </c>
      <c r="H96" s="18" t="str">
        <f aca="true">IF(D96="","",IF(G96&lt;0,"Date has passed",IF(F96-TODAY()&lt;=14,"Notice deadline within 14 days",IF(G96&lt;=30,"Renews within 30 days",""))))</f>
        <v/>
      </c>
    </row>
    <row r="97" customFormat="false" ht="15" hidden="false" customHeight="false" outlineLevel="0" collapsed="false">
      <c r="A97" s="17"/>
      <c r="B97" s="17"/>
      <c r="C97" s="24"/>
      <c r="D97" s="21"/>
      <c r="E97" s="17"/>
      <c r="F97" s="23" t="str">
        <f aca="false">IF(D97="","",D97-N(E97))</f>
        <v/>
      </c>
      <c r="G97" s="0" t="str">
        <f aca="true">IF(D97="","",D97-TODAY())</f>
        <v/>
      </c>
      <c r="H97" s="18" t="str">
        <f aca="true">IF(D97="","",IF(G97&lt;0,"Date has passed",IF(F97-TODAY()&lt;=14,"Notice deadline within 14 days",IF(G97&lt;=30,"Renews within 30 days",""))))</f>
        <v/>
      </c>
    </row>
    <row r="98" customFormat="false" ht="15" hidden="false" customHeight="false" outlineLevel="0" collapsed="false">
      <c r="A98" s="17"/>
      <c r="B98" s="17"/>
      <c r="C98" s="24"/>
      <c r="D98" s="21"/>
      <c r="E98" s="17"/>
      <c r="F98" s="23" t="str">
        <f aca="false">IF(D98="","",D98-N(E98))</f>
        <v/>
      </c>
      <c r="G98" s="0" t="str">
        <f aca="true">IF(D98="","",D98-TODAY())</f>
        <v/>
      </c>
      <c r="H98" s="18" t="str">
        <f aca="true">IF(D98="","",IF(G98&lt;0,"Date has passed",IF(F98-TODAY()&lt;=14,"Notice deadline within 14 days",IF(G98&lt;=30,"Renews within 30 days",""))))</f>
        <v/>
      </c>
    </row>
    <row r="99" customFormat="false" ht="15" hidden="false" customHeight="false" outlineLevel="0" collapsed="false">
      <c r="A99" s="17"/>
      <c r="B99" s="17"/>
      <c r="C99" s="24"/>
      <c r="D99" s="21"/>
      <c r="E99" s="17"/>
      <c r="F99" s="23" t="str">
        <f aca="false">IF(D99="","",D99-N(E99))</f>
        <v/>
      </c>
      <c r="G99" s="0" t="str">
        <f aca="true">IF(D99="","",D99-TODAY())</f>
        <v/>
      </c>
      <c r="H99" s="18" t="str">
        <f aca="true">IF(D99="","",IF(G99&lt;0,"Date has passed",IF(F99-TODAY()&lt;=14,"Notice deadline within 14 days",IF(G99&lt;=30,"Renews within 30 days",""))))</f>
        <v/>
      </c>
    </row>
    <row r="100" customFormat="false" ht="15" hidden="false" customHeight="false" outlineLevel="0" collapsed="false">
      <c r="A100" s="17"/>
      <c r="B100" s="17"/>
      <c r="C100" s="24"/>
      <c r="D100" s="21"/>
      <c r="E100" s="17"/>
      <c r="F100" s="23" t="str">
        <f aca="false">IF(D100="","",D100-N(E100))</f>
        <v/>
      </c>
      <c r="G100" s="0" t="str">
        <f aca="true">IF(D100="","",D100-TODAY())</f>
        <v/>
      </c>
      <c r="H100" s="18" t="str">
        <f aca="true">IF(D100="","",IF(G100&lt;0,"Date has passed",IF(F100-TODAY()&lt;=14,"Notice deadline within 14 days",IF(G100&lt;=30,"Renews within 30 days",""))))</f>
        <v/>
      </c>
    </row>
    <row r="101" customFormat="false" ht="15" hidden="false" customHeight="false" outlineLevel="0" collapsed="false">
      <c r="A101" s="17"/>
      <c r="B101" s="17"/>
      <c r="C101" s="24"/>
      <c r="D101" s="21"/>
      <c r="E101" s="17"/>
      <c r="F101" s="23" t="str">
        <f aca="false">IF(D101="","",D101-N(E101))</f>
        <v/>
      </c>
      <c r="G101" s="0" t="str">
        <f aca="true">IF(D101="","",D101-TODAY())</f>
        <v/>
      </c>
      <c r="H101" s="18" t="str">
        <f aca="true">IF(D101="","",IF(G101&lt;0,"Date has passed",IF(F101-TODAY()&lt;=14,"Notice deadline within 14 days",IF(G101&lt;=30,"Renews within 30 days",""))))</f>
        <v/>
      </c>
    </row>
    <row r="102" customFormat="false" ht="15" hidden="false" customHeight="false" outlineLevel="0" collapsed="false">
      <c r="A102" s="17"/>
      <c r="B102" s="17"/>
      <c r="C102" s="24"/>
      <c r="D102" s="21"/>
      <c r="E102" s="17"/>
      <c r="F102" s="23" t="str">
        <f aca="false">IF(D102="","",D102-N(E102))</f>
        <v/>
      </c>
      <c r="G102" s="0" t="str">
        <f aca="true">IF(D102="","",D102-TODAY())</f>
        <v/>
      </c>
      <c r="H102" s="18" t="str">
        <f aca="true">IF(D102="","",IF(G102&lt;0,"Date has passed",IF(F102-TODAY()&lt;=14,"Notice deadline within 14 days",IF(G102&lt;=30,"Renews within 30 days",""))))</f>
        <v/>
      </c>
    </row>
    <row r="103" customFormat="false" ht="15" hidden="false" customHeight="false" outlineLevel="0" collapsed="false">
      <c r="A103" s="17"/>
      <c r="B103" s="17"/>
      <c r="C103" s="24"/>
      <c r="D103" s="21"/>
      <c r="E103" s="17"/>
      <c r="F103" s="23" t="str">
        <f aca="false">IF(D103="","",D103-N(E103))</f>
        <v/>
      </c>
      <c r="G103" s="0" t="str">
        <f aca="true">IF(D103="","",D103-TODAY())</f>
        <v/>
      </c>
      <c r="H103" s="18" t="str">
        <f aca="true">IF(D103="","",IF(G103&lt;0,"Date has passed",IF(F103-TODAY()&lt;=14,"Notice deadline within 14 days",IF(G103&lt;=30,"Renews within 30 days",""))))</f>
        <v/>
      </c>
    </row>
    <row r="104" customFormat="false" ht="15" hidden="false" customHeight="false" outlineLevel="0" collapsed="false">
      <c r="A104" s="17"/>
      <c r="B104" s="17"/>
      <c r="C104" s="24"/>
      <c r="D104" s="21"/>
      <c r="E104" s="17"/>
      <c r="F104" s="23" t="str">
        <f aca="false">IF(D104="","",D104-N(E104))</f>
        <v/>
      </c>
      <c r="G104" s="0" t="str">
        <f aca="true">IF(D104="","",D104-TODAY())</f>
        <v/>
      </c>
      <c r="H104" s="18" t="str">
        <f aca="true">IF(D104="","",IF(G104&lt;0,"Date has passed",IF(F104-TODAY()&lt;=14,"Notice deadline within 14 days",IF(G104&lt;=30,"Renews within 30 days",""))))</f>
        <v/>
      </c>
    </row>
    <row r="105" customFormat="false" ht="15" hidden="false" customHeight="false" outlineLevel="0" collapsed="false">
      <c r="A105" s="17"/>
      <c r="B105" s="17"/>
      <c r="C105" s="24"/>
      <c r="D105" s="21"/>
      <c r="E105" s="17"/>
      <c r="F105" s="23" t="str">
        <f aca="false">IF(D105="","",D105-N(E105))</f>
        <v/>
      </c>
      <c r="G105" s="0" t="str">
        <f aca="true">IF(D105="","",D105-TODAY())</f>
        <v/>
      </c>
      <c r="H105" s="18" t="str">
        <f aca="true">IF(D105="","",IF(G105&lt;0,"Date has passed",IF(F105-TODAY()&lt;=14,"Notice deadline within 14 days",IF(G105&lt;=30,"Renews within 30 days",""))))</f>
        <v/>
      </c>
    </row>
    <row r="106" customFormat="false" ht="15" hidden="false" customHeight="false" outlineLevel="0" collapsed="false">
      <c r="A106" s="17"/>
      <c r="B106" s="17"/>
      <c r="C106" s="24"/>
      <c r="D106" s="21"/>
      <c r="E106" s="17"/>
      <c r="F106" s="23" t="str">
        <f aca="false">IF(D106="","",D106-N(E106))</f>
        <v/>
      </c>
      <c r="G106" s="0" t="str">
        <f aca="true">IF(D106="","",D106-TODAY())</f>
        <v/>
      </c>
      <c r="H106" s="18" t="str">
        <f aca="true">IF(D106="","",IF(G106&lt;0,"Date has passed",IF(F106-TODAY()&lt;=14,"Notice deadline within 14 days",IF(G106&lt;=30,"Renews within 30 days",""))))</f>
        <v/>
      </c>
    </row>
    <row r="107" customFormat="false" ht="15" hidden="false" customHeight="false" outlineLevel="0" collapsed="false">
      <c r="A107" s="17"/>
      <c r="B107" s="17"/>
      <c r="C107" s="24"/>
      <c r="D107" s="21"/>
      <c r="E107" s="17"/>
      <c r="F107" s="23" t="str">
        <f aca="false">IF(D107="","",D107-N(E107))</f>
        <v/>
      </c>
      <c r="G107" s="0" t="str">
        <f aca="true">IF(D107="","",D107-TODAY())</f>
        <v/>
      </c>
      <c r="H107" s="18" t="str">
        <f aca="true">IF(D107="","",IF(G107&lt;0,"Date has passed",IF(F107-TODAY()&lt;=14,"Notice deadline within 14 days",IF(G107&lt;=30,"Renews within 30 days",""))))</f>
        <v/>
      </c>
    </row>
    <row r="108" customFormat="false" ht="15" hidden="false" customHeight="false" outlineLevel="0" collapsed="false">
      <c r="A108" s="17"/>
      <c r="B108" s="17"/>
      <c r="C108" s="24"/>
      <c r="D108" s="21"/>
      <c r="E108" s="17"/>
      <c r="F108" s="23" t="str">
        <f aca="false">IF(D108="","",D108-N(E108))</f>
        <v/>
      </c>
      <c r="G108" s="0" t="str">
        <f aca="true">IF(D108="","",D108-TODAY())</f>
        <v/>
      </c>
      <c r="H108" s="18" t="str">
        <f aca="true">IF(D108="","",IF(G108&lt;0,"Date has passed",IF(F108-TODAY()&lt;=14,"Notice deadline within 14 days",IF(G108&lt;=30,"Renews within 30 days",""))))</f>
        <v/>
      </c>
    </row>
    <row r="109" customFormat="false" ht="15" hidden="false" customHeight="false" outlineLevel="0" collapsed="false">
      <c r="A109" s="17"/>
      <c r="B109" s="17"/>
      <c r="C109" s="24"/>
      <c r="D109" s="21"/>
      <c r="E109" s="17"/>
      <c r="F109" s="23" t="str">
        <f aca="false">IF(D109="","",D109-N(E109))</f>
        <v/>
      </c>
      <c r="G109" s="0" t="str">
        <f aca="true">IF(D109="","",D109-TODAY())</f>
        <v/>
      </c>
      <c r="H109" s="18" t="str">
        <f aca="true">IF(D109="","",IF(G109&lt;0,"Date has passed",IF(F109-TODAY()&lt;=14,"Notice deadline within 14 days",IF(G109&lt;=30,"Renews within 30 days",""))))</f>
        <v/>
      </c>
    </row>
    <row r="110" customFormat="false" ht="15" hidden="false" customHeight="false" outlineLevel="0" collapsed="false">
      <c r="A110" s="17"/>
      <c r="B110" s="17"/>
      <c r="C110" s="24"/>
      <c r="D110" s="21"/>
      <c r="E110" s="17"/>
      <c r="F110" s="23" t="str">
        <f aca="false">IF(D110="","",D110-N(E110))</f>
        <v/>
      </c>
      <c r="G110" s="0" t="str">
        <f aca="true">IF(D110="","",D110-TODAY())</f>
        <v/>
      </c>
      <c r="H110" s="18" t="str">
        <f aca="true">IF(D110="","",IF(G110&lt;0,"Date has passed",IF(F110-TODAY()&lt;=14,"Notice deadline within 14 days",IF(G110&lt;=30,"Renews within 30 days",""))))</f>
        <v/>
      </c>
    </row>
    <row r="111" customFormat="false" ht="15" hidden="false" customHeight="false" outlineLevel="0" collapsed="false">
      <c r="A111" s="17"/>
      <c r="B111" s="17"/>
      <c r="C111" s="24"/>
      <c r="D111" s="21"/>
      <c r="E111" s="17"/>
      <c r="F111" s="23" t="str">
        <f aca="false">IF(D111="","",D111-N(E111))</f>
        <v/>
      </c>
      <c r="G111" s="0" t="str">
        <f aca="true">IF(D111="","",D111-TODAY())</f>
        <v/>
      </c>
      <c r="H111" s="18" t="str">
        <f aca="true">IF(D111="","",IF(G111&lt;0,"Date has passed",IF(F111-TODAY()&lt;=14,"Notice deadline within 14 days",IF(G111&lt;=30,"Renews within 30 days",""))))</f>
        <v/>
      </c>
    </row>
    <row r="112" customFormat="false" ht="15" hidden="false" customHeight="false" outlineLevel="0" collapsed="false">
      <c r="A112" s="17"/>
      <c r="B112" s="17"/>
      <c r="C112" s="24"/>
      <c r="D112" s="21"/>
      <c r="E112" s="17"/>
      <c r="F112" s="23" t="str">
        <f aca="false">IF(D112="","",D112-N(E112))</f>
        <v/>
      </c>
      <c r="G112" s="0" t="str">
        <f aca="true">IF(D112="","",D112-TODAY())</f>
        <v/>
      </c>
      <c r="H112" s="18" t="str">
        <f aca="true">IF(D112="","",IF(G112&lt;0,"Date has passed",IF(F112-TODAY()&lt;=14,"Notice deadline within 14 days",IF(G112&lt;=30,"Renews within 30 days",""))))</f>
        <v/>
      </c>
    </row>
    <row r="113" customFormat="false" ht="15" hidden="false" customHeight="false" outlineLevel="0" collapsed="false">
      <c r="A113" s="17"/>
      <c r="B113" s="17"/>
      <c r="C113" s="24"/>
      <c r="D113" s="21"/>
      <c r="E113" s="17"/>
      <c r="F113" s="23" t="str">
        <f aca="false">IF(D113="","",D113-N(E113))</f>
        <v/>
      </c>
      <c r="G113" s="0" t="str">
        <f aca="true">IF(D113="","",D113-TODAY())</f>
        <v/>
      </c>
      <c r="H113" s="18" t="str">
        <f aca="true">IF(D113="","",IF(G113&lt;0,"Date has passed",IF(F113-TODAY()&lt;=14,"Notice deadline within 14 days",IF(G113&lt;=30,"Renews within 30 days",""))))</f>
        <v/>
      </c>
    </row>
    <row r="114" customFormat="false" ht="15" hidden="false" customHeight="false" outlineLevel="0" collapsed="false">
      <c r="A114" s="17"/>
      <c r="B114" s="17"/>
      <c r="C114" s="24"/>
      <c r="D114" s="21"/>
      <c r="E114" s="17"/>
      <c r="F114" s="23" t="str">
        <f aca="false">IF(D114="","",D114-N(E114))</f>
        <v/>
      </c>
      <c r="G114" s="0" t="str">
        <f aca="true">IF(D114="","",D114-TODAY())</f>
        <v/>
      </c>
      <c r="H114" s="18" t="str">
        <f aca="true">IF(D114="","",IF(G114&lt;0,"Date has passed",IF(F114-TODAY()&lt;=14,"Notice deadline within 14 days",IF(G114&lt;=30,"Renews within 30 days",""))))</f>
        <v/>
      </c>
    </row>
    <row r="115" customFormat="false" ht="15" hidden="false" customHeight="false" outlineLevel="0" collapsed="false">
      <c r="A115" s="17"/>
      <c r="B115" s="17"/>
      <c r="C115" s="24"/>
      <c r="D115" s="21"/>
      <c r="E115" s="17"/>
      <c r="F115" s="23" t="str">
        <f aca="false">IF(D115="","",D115-N(E115))</f>
        <v/>
      </c>
      <c r="G115" s="0" t="str">
        <f aca="true">IF(D115="","",D115-TODAY())</f>
        <v/>
      </c>
      <c r="H115" s="18" t="str">
        <f aca="true">IF(D115="","",IF(G115&lt;0,"Date has passed",IF(F115-TODAY()&lt;=14,"Notice deadline within 14 days",IF(G115&lt;=30,"Renews within 30 days",""))))</f>
        <v/>
      </c>
    </row>
    <row r="116" customFormat="false" ht="15" hidden="false" customHeight="false" outlineLevel="0" collapsed="false">
      <c r="A116" s="17"/>
      <c r="B116" s="17"/>
      <c r="C116" s="24"/>
      <c r="D116" s="21"/>
      <c r="E116" s="17"/>
      <c r="F116" s="23" t="str">
        <f aca="false">IF(D116="","",D116-N(E116))</f>
        <v/>
      </c>
      <c r="G116" s="0" t="str">
        <f aca="true">IF(D116="","",D116-TODAY())</f>
        <v/>
      </c>
      <c r="H116" s="18" t="str">
        <f aca="true">IF(D116="","",IF(G116&lt;0,"Date has passed",IF(F116-TODAY()&lt;=14,"Notice deadline within 14 days",IF(G116&lt;=30,"Renews within 30 days",""))))</f>
        <v/>
      </c>
    </row>
    <row r="117" customFormat="false" ht="15" hidden="false" customHeight="false" outlineLevel="0" collapsed="false">
      <c r="A117" s="17"/>
      <c r="B117" s="17"/>
      <c r="C117" s="24"/>
      <c r="D117" s="21"/>
      <c r="E117" s="17"/>
      <c r="F117" s="23" t="str">
        <f aca="false">IF(D117="","",D117-N(E117))</f>
        <v/>
      </c>
      <c r="G117" s="0" t="str">
        <f aca="true">IF(D117="","",D117-TODAY())</f>
        <v/>
      </c>
      <c r="H117" s="18" t="str">
        <f aca="true">IF(D117="","",IF(G117&lt;0,"Date has passed",IF(F117-TODAY()&lt;=14,"Notice deadline within 14 days",IF(G117&lt;=30,"Renews within 30 days",""))))</f>
        <v/>
      </c>
    </row>
    <row r="118" customFormat="false" ht="15" hidden="false" customHeight="false" outlineLevel="0" collapsed="false">
      <c r="A118" s="17"/>
      <c r="B118" s="17"/>
      <c r="C118" s="24"/>
      <c r="D118" s="21"/>
      <c r="E118" s="17"/>
      <c r="F118" s="23" t="str">
        <f aca="false">IF(D118="","",D118-N(E118))</f>
        <v/>
      </c>
      <c r="G118" s="0" t="str">
        <f aca="true">IF(D118="","",D118-TODAY())</f>
        <v/>
      </c>
      <c r="H118" s="18" t="str">
        <f aca="true">IF(D118="","",IF(G118&lt;0,"Date has passed",IF(F118-TODAY()&lt;=14,"Notice deadline within 14 days",IF(G118&lt;=30,"Renews within 30 days",""))))</f>
        <v/>
      </c>
    </row>
    <row r="119" customFormat="false" ht="15" hidden="false" customHeight="false" outlineLevel="0" collapsed="false">
      <c r="A119" s="17"/>
      <c r="B119" s="17"/>
      <c r="C119" s="24"/>
      <c r="D119" s="21"/>
      <c r="E119" s="17"/>
      <c r="F119" s="23" t="str">
        <f aca="false">IF(D119="","",D119-N(E119))</f>
        <v/>
      </c>
      <c r="G119" s="0" t="str">
        <f aca="true">IF(D119="","",D119-TODAY())</f>
        <v/>
      </c>
      <c r="H119" s="18" t="str">
        <f aca="true">IF(D119="","",IF(G119&lt;0,"Date has passed",IF(F119-TODAY()&lt;=14,"Notice deadline within 14 days",IF(G119&lt;=30,"Renews within 30 days",""))))</f>
        <v/>
      </c>
    </row>
    <row r="120" customFormat="false" ht="15" hidden="false" customHeight="false" outlineLevel="0" collapsed="false">
      <c r="A120" s="17"/>
      <c r="B120" s="17"/>
      <c r="C120" s="24"/>
      <c r="D120" s="21"/>
      <c r="E120" s="17"/>
      <c r="F120" s="23" t="str">
        <f aca="false">IF(D120="","",D120-N(E120))</f>
        <v/>
      </c>
      <c r="G120" s="0" t="str">
        <f aca="true">IF(D120="","",D120-TODAY())</f>
        <v/>
      </c>
      <c r="H120" s="18" t="str">
        <f aca="true">IF(D120="","",IF(G120&lt;0,"Date has passed",IF(F120-TODAY()&lt;=14,"Notice deadline within 14 days",IF(G120&lt;=30,"Renews within 30 days",""))))</f>
        <v/>
      </c>
    </row>
    <row r="121" customFormat="false" ht="15" hidden="false" customHeight="false" outlineLevel="0" collapsed="false">
      <c r="A121" s="17"/>
      <c r="B121" s="17"/>
      <c r="C121" s="24"/>
      <c r="D121" s="21"/>
      <c r="E121" s="17"/>
      <c r="F121" s="23" t="str">
        <f aca="false">IF(D121="","",D121-N(E121))</f>
        <v/>
      </c>
      <c r="G121" s="0" t="str">
        <f aca="true">IF(D121="","",D121-TODAY())</f>
        <v/>
      </c>
      <c r="H121" s="18" t="str">
        <f aca="true">IF(D121="","",IF(G121&lt;0,"Date has passed",IF(F121-TODAY()&lt;=14,"Notice deadline within 14 days",IF(G121&lt;=30,"Renews within 30 days",""))))</f>
        <v/>
      </c>
    </row>
    <row r="122" customFormat="false" ht="15" hidden="false" customHeight="false" outlineLevel="0" collapsed="false">
      <c r="A122" s="17"/>
      <c r="B122" s="17"/>
      <c r="C122" s="24"/>
      <c r="D122" s="21"/>
      <c r="E122" s="17"/>
      <c r="F122" s="23" t="str">
        <f aca="false">IF(D122="","",D122-N(E122))</f>
        <v/>
      </c>
      <c r="G122" s="0" t="str">
        <f aca="true">IF(D122="","",D122-TODAY())</f>
        <v/>
      </c>
      <c r="H122" s="18" t="str">
        <f aca="true">IF(D122="","",IF(G122&lt;0,"Date has passed",IF(F122-TODAY()&lt;=14,"Notice deadline within 14 days",IF(G122&lt;=30,"Renews within 30 days",""))))</f>
        <v/>
      </c>
    </row>
    <row r="123" customFormat="false" ht="15" hidden="false" customHeight="false" outlineLevel="0" collapsed="false">
      <c r="A123" s="17"/>
      <c r="B123" s="17"/>
      <c r="C123" s="24"/>
      <c r="D123" s="21"/>
      <c r="E123" s="17"/>
      <c r="F123" s="23" t="str">
        <f aca="false">IF(D123="","",D123-N(E123))</f>
        <v/>
      </c>
      <c r="G123" s="0" t="str">
        <f aca="true">IF(D123="","",D123-TODAY())</f>
        <v/>
      </c>
      <c r="H123" s="18" t="str">
        <f aca="true">IF(D123="","",IF(G123&lt;0,"Date has passed",IF(F123-TODAY()&lt;=14,"Notice deadline within 14 days",IF(G123&lt;=30,"Renews within 30 days",""))))</f>
        <v/>
      </c>
    </row>
    <row r="124" customFormat="false" ht="15" hidden="false" customHeight="false" outlineLevel="0" collapsed="false">
      <c r="A124" s="17"/>
      <c r="B124" s="17"/>
      <c r="C124" s="24"/>
      <c r="D124" s="21"/>
      <c r="E124" s="17"/>
      <c r="F124" s="23" t="str">
        <f aca="false">IF(D124="","",D124-N(E124))</f>
        <v/>
      </c>
      <c r="G124" s="0" t="str">
        <f aca="true">IF(D124="","",D124-TODAY())</f>
        <v/>
      </c>
      <c r="H124" s="18" t="str">
        <f aca="true">IF(D124="","",IF(G124&lt;0,"Date has passed",IF(F124-TODAY()&lt;=14,"Notice deadline within 14 days",IF(G124&lt;=30,"Renews within 30 days",""))))</f>
        <v/>
      </c>
    </row>
    <row r="125" customFormat="false" ht="15" hidden="false" customHeight="false" outlineLevel="0" collapsed="false">
      <c r="A125" s="17"/>
      <c r="B125" s="17"/>
      <c r="C125" s="24"/>
      <c r="D125" s="21"/>
      <c r="E125" s="17"/>
      <c r="F125" s="23" t="str">
        <f aca="false">IF(D125="","",D125-N(E125))</f>
        <v/>
      </c>
      <c r="G125" s="0" t="str">
        <f aca="true">IF(D125="","",D125-TODAY())</f>
        <v/>
      </c>
      <c r="H125" s="18" t="str">
        <f aca="true">IF(D125="","",IF(G125&lt;0,"Date has passed",IF(F125-TODAY()&lt;=14,"Notice deadline within 14 days",IF(G125&lt;=30,"Renews within 30 days",""))))</f>
        <v/>
      </c>
    </row>
    <row r="126" customFormat="false" ht="15" hidden="false" customHeight="false" outlineLevel="0" collapsed="false">
      <c r="A126" s="17"/>
      <c r="B126" s="17"/>
      <c r="C126" s="24"/>
      <c r="D126" s="21"/>
      <c r="E126" s="17"/>
      <c r="F126" s="23" t="str">
        <f aca="false">IF(D126="","",D126-N(E126))</f>
        <v/>
      </c>
      <c r="G126" s="0" t="str">
        <f aca="true">IF(D126="","",D126-TODAY())</f>
        <v/>
      </c>
      <c r="H126" s="18" t="str">
        <f aca="true">IF(D126="","",IF(G126&lt;0,"Date has passed",IF(F126-TODAY()&lt;=14,"Notice deadline within 14 days",IF(G126&lt;=30,"Renews within 30 days",""))))</f>
        <v/>
      </c>
    </row>
    <row r="127" customFormat="false" ht="15" hidden="false" customHeight="false" outlineLevel="0" collapsed="false">
      <c r="A127" s="17"/>
      <c r="B127" s="17"/>
      <c r="C127" s="24"/>
      <c r="D127" s="21"/>
      <c r="E127" s="17"/>
      <c r="F127" s="23" t="str">
        <f aca="false">IF(D127="","",D127-N(E127))</f>
        <v/>
      </c>
      <c r="G127" s="0" t="str">
        <f aca="true">IF(D127="","",D127-TODAY())</f>
        <v/>
      </c>
      <c r="H127" s="18" t="str">
        <f aca="true">IF(D127="","",IF(G127&lt;0,"Date has passed",IF(F127-TODAY()&lt;=14,"Notice deadline within 14 days",IF(G127&lt;=30,"Renews within 30 days",""))))</f>
        <v/>
      </c>
    </row>
    <row r="128" customFormat="false" ht="15" hidden="false" customHeight="false" outlineLevel="0" collapsed="false">
      <c r="A128" s="17"/>
      <c r="B128" s="17"/>
      <c r="C128" s="24"/>
      <c r="D128" s="21"/>
      <c r="E128" s="17"/>
      <c r="F128" s="23" t="str">
        <f aca="false">IF(D128="","",D128-N(E128))</f>
        <v/>
      </c>
      <c r="G128" s="0" t="str">
        <f aca="true">IF(D128="","",D128-TODAY())</f>
        <v/>
      </c>
      <c r="H128" s="18" t="str">
        <f aca="true">IF(D128="","",IF(G128&lt;0,"Date has passed",IF(F128-TODAY()&lt;=14,"Notice deadline within 14 days",IF(G128&lt;=30,"Renews within 30 days",""))))</f>
        <v/>
      </c>
    </row>
    <row r="129" customFormat="false" ht="15" hidden="false" customHeight="false" outlineLevel="0" collapsed="false">
      <c r="A129" s="17"/>
      <c r="B129" s="17"/>
      <c r="C129" s="24"/>
      <c r="D129" s="21"/>
      <c r="E129" s="17"/>
      <c r="F129" s="23" t="str">
        <f aca="false">IF(D129="","",D129-N(E129))</f>
        <v/>
      </c>
      <c r="G129" s="0" t="str">
        <f aca="true">IF(D129="","",D129-TODAY())</f>
        <v/>
      </c>
      <c r="H129" s="18" t="str">
        <f aca="true">IF(D129="","",IF(G129&lt;0,"Date has passed",IF(F129-TODAY()&lt;=14,"Notice deadline within 14 days",IF(G129&lt;=30,"Renews within 30 days",""))))</f>
        <v/>
      </c>
    </row>
    <row r="130" customFormat="false" ht="15" hidden="false" customHeight="false" outlineLevel="0" collapsed="false">
      <c r="A130" s="17"/>
      <c r="B130" s="17"/>
      <c r="C130" s="24"/>
      <c r="D130" s="21"/>
      <c r="E130" s="17"/>
      <c r="F130" s="23" t="str">
        <f aca="false">IF(D130="","",D130-N(E130))</f>
        <v/>
      </c>
      <c r="G130" s="0" t="str">
        <f aca="true">IF(D130="","",D130-TODAY())</f>
        <v/>
      </c>
      <c r="H130" s="18" t="str">
        <f aca="true">IF(D130="","",IF(G130&lt;0,"Date has passed",IF(F130-TODAY()&lt;=14,"Notice deadline within 14 days",IF(G130&lt;=30,"Renews within 30 days",""))))</f>
        <v/>
      </c>
    </row>
    <row r="131" customFormat="false" ht="15" hidden="false" customHeight="false" outlineLevel="0" collapsed="false">
      <c r="A131" s="17"/>
      <c r="B131" s="17"/>
      <c r="C131" s="24"/>
      <c r="D131" s="21"/>
      <c r="E131" s="17"/>
      <c r="F131" s="23" t="str">
        <f aca="false">IF(D131="","",D131-N(E131))</f>
        <v/>
      </c>
      <c r="G131" s="0" t="str">
        <f aca="true">IF(D131="","",D131-TODAY())</f>
        <v/>
      </c>
      <c r="H131" s="18" t="str">
        <f aca="true">IF(D131="","",IF(G131&lt;0,"Date has passed",IF(F131-TODAY()&lt;=14,"Notice deadline within 14 days",IF(G131&lt;=30,"Renews within 30 days",""))))</f>
        <v/>
      </c>
    </row>
    <row r="132" customFormat="false" ht="15" hidden="false" customHeight="false" outlineLevel="0" collapsed="false">
      <c r="A132" s="17"/>
      <c r="B132" s="17"/>
      <c r="C132" s="24"/>
      <c r="D132" s="21"/>
      <c r="E132" s="17"/>
      <c r="F132" s="23" t="str">
        <f aca="false">IF(D132="","",D132-N(E132))</f>
        <v/>
      </c>
      <c r="G132" s="0" t="str">
        <f aca="true">IF(D132="","",D132-TODAY())</f>
        <v/>
      </c>
      <c r="H132" s="18" t="str">
        <f aca="true">IF(D132="","",IF(G132&lt;0,"Date has passed",IF(F132-TODAY()&lt;=14,"Notice deadline within 14 days",IF(G132&lt;=30,"Renews within 30 days",""))))</f>
        <v/>
      </c>
    </row>
    <row r="133" customFormat="false" ht="15" hidden="false" customHeight="false" outlineLevel="0" collapsed="false">
      <c r="A133" s="17"/>
      <c r="B133" s="17"/>
      <c r="C133" s="24"/>
      <c r="D133" s="21"/>
      <c r="E133" s="17"/>
      <c r="F133" s="23" t="str">
        <f aca="false">IF(D133="","",D133-N(E133))</f>
        <v/>
      </c>
      <c r="G133" s="0" t="str">
        <f aca="true">IF(D133="","",D133-TODAY())</f>
        <v/>
      </c>
      <c r="H133" s="18" t="str">
        <f aca="true">IF(D133="","",IF(G133&lt;0,"Date has passed",IF(F133-TODAY()&lt;=14,"Notice deadline within 14 days",IF(G133&lt;=30,"Renews within 30 days",""))))</f>
        <v/>
      </c>
    </row>
    <row r="134" customFormat="false" ht="15" hidden="false" customHeight="false" outlineLevel="0" collapsed="false">
      <c r="A134" s="17"/>
      <c r="B134" s="17"/>
      <c r="C134" s="24"/>
      <c r="D134" s="21"/>
      <c r="E134" s="17"/>
      <c r="F134" s="23" t="str">
        <f aca="false">IF(D134="","",D134-N(E134))</f>
        <v/>
      </c>
      <c r="G134" s="0" t="str">
        <f aca="true">IF(D134="","",D134-TODAY())</f>
        <v/>
      </c>
      <c r="H134" s="18" t="str">
        <f aca="true">IF(D134="","",IF(G134&lt;0,"Date has passed",IF(F134-TODAY()&lt;=14,"Notice deadline within 14 days",IF(G134&lt;=30,"Renews within 30 days",""))))</f>
        <v/>
      </c>
    </row>
    <row r="135" customFormat="false" ht="15" hidden="false" customHeight="false" outlineLevel="0" collapsed="false">
      <c r="A135" s="17"/>
      <c r="B135" s="17"/>
      <c r="C135" s="24"/>
      <c r="D135" s="21"/>
      <c r="E135" s="17"/>
      <c r="F135" s="23" t="str">
        <f aca="false">IF(D135="","",D135-N(E135))</f>
        <v/>
      </c>
      <c r="G135" s="0" t="str">
        <f aca="true">IF(D135="","",D135-TODAY())</f>
        <v/>
      </c>
      <c r="H135" s="18" t="str">
        <f aca="true">IF(D135="","",IF(G135&lt;0,"Date has passed",IF(F135-TODAY()&lt;=14,"Notice deadline within 14 days",IF(G135&lt;=30,"Renews within 30 days",""))))</f>
        <v/>
      </c>
    </row>
    <row r="136" customFormat="false" ht="15" hidden="false" customHeight="false" outlineLevel="0" collapsed="false">
      <c r="A136" s="17"/>
      <c r="B136" s="17"/>
      <c r="C136" s="24"/>
      <c r="D136" s="21"/>
      <c r="E136" s="17"/>
      <c r="F136" s="23" t="str">
        <f aca="false">IF(D136="","",D136-N(E136))</f>
        <v/>
      </c>
      <c r="G136" s="0" t="str">
        <f aca="true">IF(D136="","",D136-TODAY())</f>
        <v/>
      </c>
      <c r="H136" s="18" t="str">
        <f aca="true">IF(D136="","",IF(G136&lt;0,"Date has passed",IF(F136-TODAY()&lt;=14,"Notice deadline within 14 days",IF(G136&lt;=30,"Renews within 30 days",""))))</f>
        <v/>
      </c>
    </row>
    <row r="137" customFormat="false" ht="15" hidden="false" customHeight="false" outlineLevel="0" collapsed="false">
      <c r="A137" s="17"/>
      <c r="B137" s="17"/>
      <c r="C137" s="24"/>
      <c r="D137" s="21"/>
      <c r="E137" s="17"/>
      <c r="F137" s="23" t="str">
        <f aca="false">IF(D137="","",D137-N(E137))</f>
        <v/>
      </c>
      <c r="G137" s="0" t="str">
        <f aca="true">IF(D137="","",D137-TODAY())</f>
        <v/>
      </c>
      <c r="H137" s="18" t="str">
        <f aca="true">IF(D137="","",IF(G137&lt;0,"Date has passed",IF(F137-TODAY()&lt;=14,"Notice deadline within 14 days",IF(G137&lt;=30,"Renews within 30 days",""))))</f>
        <v/>
      </c>
    </row>
    <row r="138" customFormat="false" ht="15" hidden="false" customHeight="false" outlineLevel="0" collapsed="false">
      <c r="A138" s="17"/>
      <c r="B138" s="17"/>
      <c r="C138" s="24"/>
      <c r="D138" s="21"/>
      <c r="E138" s="17"/>
      <c r="F138" s="23" t="str">
        <f aca="false">IF(D138="","",D138-N(E138))</f>
        <v/>
      </c>
      <c r="G138" s="0" t="str">
        <f aca="true">IF(D138="","",D138-TODAY())</f>
        <v/>
      </c>
      <c r="H138" s="18" t="str">
        <f aca="true">IF(D138="","",IF(G138&lt;0,"Date has passed",IF(F138-TODAY()&lt;=14,"Notice deadline within 14 days",IF(G138&lt;=30,"Renews within 30 days",""))))</f>
        <v/>
      </c>
    </row>
    <row r="139" customFormat="false" ht="15" hidden="false" customHeight="false" outlineLevel="0" collapsed="false">
      <c r="A139" s="17"/>
      <c r="B139" s="17"/>
      <c r="C139" s="24"/>
      <c r="D139" s="21"/>
      <c r="E139" s="17"/>
      <c r="F139" s="23" t="str">
        <f aca="false">IF(D139="","",D139-N(E139))</f>
        <v/>
      </c>
      <c r="G139" s="0" t="str">
        <f aca="true">IF(D139="","",D139-TODAY())</f>
        <v/>
      </c>
      <c r="H139" s="18" t="str">
        <f aca="true">IF(D139="","",IF(G139&lt;0,"Date has passed",IF(F139-TODAY()&lt;=14,"Notice deadline within 14 days",IF(G139&lt;=30,"Renews within 30 days",""))))</f>
        <v/>
      </c>
    </row>
    <row r="140" customFormat="false" ht="15" hidden="false" customHeight="false" outlineLevel="0" collapsed="false">
      <c r="A140" s="17"/>
      <c r="B140" s="17"/>
      <c r="C140" s="24"/>
      <c r="D140" s="21"/>
      <c r="E140" s="17"/>
      <c r="F140" s="23" t="str">
        <f aca="false">IF(D140="","",D140-N(E140))</f>
        <v/>
      </c>
      <c r="G140" s="0" t="str">
        <f aca="true">IF(D140="","",D140-TODAY())</f>
        <v/>
      </c>
      <c r="H140" s="18" t="str">
        <f aca="true">IF(D140="","",IF(G140&lt;0,"Date has passed",IF(F140-TODAY()&lt;=14,"Notice deadline within 14 days",IF(G140&lt;=30,"Renews within 30 days",""))))</f>
        <v/>
      </c>
    </row>
    <row r="141" customFormat="false" ht="15" hidden="false" customHeight="false" outlineLevel="0" collapsed="false">
      <c r="A141" s="17"/>
      <c r="B141" s="17"/>
      <c r="C141" s="24"/>
      <c r="D141" s="21"/>
      <c r="E141" s="17"/>
      <c r="F141" s="23" t="str">
        <f aca="false">IF(D141="","",D141-N(E141))</f>
        <v/>
      </c>
      <c r="G141" s="0" t="str">
        <f aca="true">IF(D141="","",D141-TODAY())</f>
        <v/>
      </c>
      <c r="H141" s="18" t="str">
        <f aca="true">IF(D141="","",IF(G141&lt;0,"Date has passed",IF(F141-TODAY()&lt;=14,"Notice deadline within 14 days",IF(G141&lt;=30,"Renews within 30 days",""))))</f>
        <v/>
      </c>
    </row>
    <row r="142" customFormat="false" ht="15" hidden="false" customHeight="false" outlineLevel="0" collapsed="false">
      <c r="A142" s="17"/>
      <c r="B142" s="17"/>
      <c r="C142" s="24"/>
      <c r="D142" s="21"/>
      <c r="E142" s="17"/>
      <c r="F142" s="23" t="str">
        <f aca="false">IF(D142="","",D142-N(E142))</f>
        <v/>
      </c>
      <c r="G142" s="0" t="str">
        <f aca="true">IF(D142="","",D142-TODAY())</f>
        <v/>
      </c>
      <c r="H142" s="18" t="str">
        <f aca="true">IF(D142="","",IF(G142&lt;0,"Date has passed",IF(F142-TODAY()&lt;=14,"Notice deadline within 14 days",IF(G142&lt;=30,"Renews within 30 days",""))))</f>
        <v/>
      </c>
    </row>
    <row r="143" customFormat="false" ht="15" hidden="false" customHeight="false" outlineLevel="0" collapsed="false">
      <c r="A143" s="17"/>
      <c r="B143" s="17"/>
      <c r="C143" s="24"/>
      <c r="D143" s="21"/>
      <c r="E143" s="17"/>
      <c r="F143" s="23" t="str">
        <f aca="false">IF(D143="","",D143-N(E143))</f>
        <v/>
      </c>
      <c r="G143" s="0" t="str">
        <f aca="true">IF(D143="","",D143-TODAY())</f>
        <v/>
      </c>
      <c r="H143" s="18" t="str">
        <f aca="true">IF(D143="","",IF(G143&lt;0,"Date has passed",IF(F143-TODAY()&lt;=14,"Notice deadline within 14 days",IF(G143&lt;=30,"Renews within 30 days",""))))</f>
        <v/>
      </c>
    </row>
    <row r="144" customFormat="false" ht="15" hidden="false" customHeight="false" outlineLevel="0" collapsed="false">
      <c r="A144" s="17"/>
      <c r="B144" s="17"/>
      <c r="C144" s="24"/>
      <c r="D144" s="21"/>
      <c r="E144" s="17"/>
      <c r="F144" s="23" t="str">
        <f aca="false">IF(D144="","",D144-N(E144))</f>
        <v/>
      </c>
      <c r="G144" s="0" t="str">
        <f aca="true">IF(D144="","",D144-TODAY())</f>
        <v/>
      </c>
      <c r="H144" s="18" t="str">
        <f aca="true">IF(D144="","",IF(G144&lt;0,"Date has passed",IF(F144-TODAY()&lt;=14,"Notice deadline within 14 days",IF(G144&lt;=30,"Renews within 30 days",""))))</f>
        <v/>
      </c>
    </row>
    <row r="145" customFormat="false" ht="15" hidden="false" customHeight="false" outlineLevel="0" collapsed="false">
      <c r="A145" s="17"/>
      <c r="B145" s="17"/>
      <c r="C145" s="24"/>
      <c r="D145" s="21"/>
      <c r="E145" s="17"/>
      <c r="F145" s="23" t="str">
        <f aca="false">IF(D145="","",D145-N(E145))</f>
        <v/>
      </c>
      <c r="G145" s="0" t="str">
        <f aca="true">IF(D145="","",D145-TODAY())</f>
        <v/>
      </c>
      <c r="H145" s="18" t="str">
        <f aca="true">IF(D145="","",IF(G145&lt;0,"Date has passed",IF(F145-TODAY()&lt;=14,"Notice deadline within 14 days",IF(G145&lt;=30,"Renews within 30 days",""))))</f>
        <v/>
      </c>
    </row>
    <row r="146" customFormat="false" ht="15" hidden="false" customHeight="false" outlineLevel="0" collapsed="false">
      <c r="A146" s="17"/>
      <c r="B146" s="17"/>
      <c r="C146" s="24"/>
      <c r="D146" s="21"/>
      <c r="E146" s="17"/>
      <c r="F146" s="23" t="str">
        <f aca="false">IF(D146="","",D146-N(E146))</f>
        <v/>
      </c>
      <c r="G146" s="0" t="str">
        <f aca="true">IF(D146="","",D146-TODAY())</f>
        <v/>
      </c>
      <c r="H146" s="18" t="str">
        <f aca="true">IF(D146="","",IF(G146&lt;0,"Date has passed",IF(F146-TODAY()&lt;=14,"Notice deadline within 14 days",IF(G146&lt;=30,"Renews within 30 days",""))))</f>
        <v/>
      </c>
    </row>
    <row r="147" customFormat="false" ht="15" hidden="false" customHeight="false" outlineLevel="0" collapsed="false">
      <c r="A147" s="17"/>
      <c r="B147" s="17"/>
      <c r="C147" s="24"/>
      <c r="D147" s="21"/>
      <c r="E147" s="17"/>
      <c r="F147" s="23" t="str">
        <f aca="false">IF(D147="","",D147-N(E147))</f>
        <v/>
      </c>
      <c r="G147" s="0" t="str">
        <f aca="true">IF(D147="","",D147-TODAY())</f>
        <v/>
      </c>
      <c r="H147" s="18" t="str">
        <f aca="true">IF(D147="","",IF(G147&lt;0,"Date has passed",IF(F147-TODAY()&lt;=14,"Notice deadline within 14 days",IF(G147&lt;=30,"Renews within 30 days",""))))</f>
        <v/>
      </c>
    </row>
    <row r="148" customFormat="false" ht="15" hidden="false" customHeight="false" outlineLevel="0" collapsed="false">
      <c r="A148" s="17"/>
      <c r="B148" s="17"/>
      <c r="C148" s="24"/>
      <c r="D148" s="21"/>
      <c r="E148" s="17"/>
      <c r="F148" s="23" t="str">
        <f aca="false">IF(D148="","",D148-N(E148))</f>
        <v/>
      </c>
      <c r="G148" s="0" t="str">
        <f aca="true">IF(D148="","",D148-TODAY())</f>
        <v/>
      </c>
      <c r="H148" s="18" t="str">
        <f aca="true">IF(D148="","",IF(G148&lt;0,"Date has passed",IF(F148-TODAY()&lt;=14,"Notice deadline within 14 days",IF(G148&lt;=30,"Renews within 30 days",""))))</f>
        <v/>
      </c>
    </row>
    <row r="149" customFormat="false" ht="15" hidden="false" customHeight="false" outlineLevel="0" collapsed="false">
      <c r="A149" s="17"/>
      <c r="B149" s="17"/>
      <c r="C149" s="24"/>
      <c r="D149" s="21"/>
      <c r="E149" s="17"/>
      <c r="F149" s="23" t="str">
        <f aca="false">IF(D149="","",D149-N(E149))</f>
        <v/>
      </c>
      <c r="G149" s="0" t="str">
        <f aca="true">IF(D149="","",D149-TODAY())</f>
        <v/>
      </c>
      <c r="H149" s="18" t="str">
        <f aca="true">IF(D149="","",IF(G149&lt;0,"Date has passed",IF(F149-TODAY()&lt;=14,"Notice deadline within 14 days",IF(G149&lt;=30,"Renews within 30 days",""))))</f>
        <v/>
      </c>
    </row>
    <row r="150" customFormat="false" ht="15" hidden="false" customHeight="false" outlineLevel="0" collapsed="false">
      <c r="A150" s="17"/>
      <c r="B150" s="17"/>
      <c r="C150" s="24"/>
      <c r="D150" s="21"/>
      <c r="E150" s="17"/>
      <c r="F150" s="23" t="str">
        <f aca="false">IF(D150="","",D150-N(E150))</f>
        <v/>
      </c>
      <c r="G150" s="0" t="str">
        <f aca="true">IF(D150="","",D150-TODAY())</f>
        <v/>
      </c>
      <c r="H150" s="18" t="str">
        <f aca="true">IF(D150="","",IF(G150&lt;0,"Date has passed",IF(F150-TODAY()&lt;=14,"Notice deadline within 14 days",IF(G150&lt;=30,"Renews within 30 days",""))))</f>
        <v/>
      </c>
    </row>
    <row r="151" customFormat="false" ht="15" hidden="false" customHeight="false" outlineLevel="0" collapsed="false">
      <c r="A151" s="17"/>
      <c r="B151" s="17"/>
      <c r="C151" s="24"/>
      <c r="D151" s="21"/>
      <c r="E151" s="17"/>
      <c r="F151" s="23" t="str">
        <f aca="false">IF(D151="","",D151-N(E151))</f>
        <v/>
      </c>
      <c r="G151" s="0" t="str">
        <f aca="true">IF(D151="","",D151-TODAY())</f>
        <v/>
      </c>
      <c r="H151" s="18" t="str">
        <f aca="true">IF(D151="","",IF(G151&lt;0,"Date has passed",IF(F151-TODAY()&lt;=14,"Notice deadline within 14 days",IF(G151&lt;=30,"Renews within 30 days",""))))</f>
        <v/>
      </c>
    </row>
    <row r="152" customFormat="false" ht="15" hidden="false" customHeight="false" outlineLevel="0" collapsed="false">
      <c r="A152" s="17"/>
      <c r="B152" s="17"/>
      <c r="C152" s="24"/>
      <c r="D152" s="21"/>
      <c r="E152" s="17"/>
      <c r="F152" s="23" t="str">
        <f aca="false">IF(D152="","",D152-N(E152))</f>
        <v/>
      </c>
      <c r="G152" s="0" t="str">
        <f aca="true">IF(D152="","",D152-TODAY())</f>
        <v/>
      </c>
      <c r="H152" s="18" t="str">
        <f aca="true">IF(D152="","",IF(G152&lt;0,"Date has passed",IF(F152-TODAY()&lt;=14,"Notice deadline within 14 days",IF(G152&lt;=30,"Renews within 30 days",""))))</f>
        <v/>
      </c>
    </row>
    <row r="153" customFormat="false" ht="15" hidden="false" customHeight="false" outlineLevel="0" collapsed="false">
      <c r="A153" s="17"/>
      <c r="B153" s="17"/>
      <c r="C153" s="24"/>
      <c r="D153" s="21"/>
      <c r="E153" s="17"/>
      <c r="F153" s="23" t="str">
        <f aca="false">IF(D153="","",D153-N(E153))</f>
        <v/>
      </c>
      <c r="G153" s="0" t="str">
        <f aca="true">IF(D153="","",D153-TODAY())</f>
        <v/>
      </c>
      <c r="H153" s="18" t="str">
        <f aca="true">IF(D153="","",IF(G153&lt;0,"Date has passed",IF(F153-TODAY()&lt;=14,"Notice deadline within 14 days",IF(G153&lt;=30,"Renews within 30 days",""))))</f>
        <v/>
      </c>
    </row>
    <row r="154" customFormat="false" ht="15" hidden="false" customHeight="false" outlineLevel="0" collapsed="false">
      <c r="A154" s="17"/>
      <c r="B154" s="17"/>
      <c r="C154" s="24"/>
      <c r="D154" s="21"/>
      <c r="E154" s="17"/>
      <c r="F154" s="23" t="str">
        <f aca="false">IF(D154="","",D154-N(E154))</f>
        <v/>
      </c>
      <c r="G154" s="0" t="str">
        <f aca="true">IF(D154="","",D154-TODAY())</f>
        <v/>
      </c>
      <c r="H154" s="18" t="str">
        <f aca="true">IF(D154="","",IF(G154&lt;0,"Date has passed",IF(F154-TODAY()&lt;=14,"Notice deadline within 14 days",IF(G154&lt;=30,"Renews within 30 days",""))))</f>
        <v/>
      </c>
    </row>
    <row r="155" customFormat="false" ht="15" hidden="false" customHeight="false" outlineLevel="0" collapsed="false">
      <c r="A155" s="17"/>
      <c r="B155" s="17"/>
      <c r="C155" s="24"/>
      <c r="D155" s="21"/>
      <c r="E155" s="17"/>
      <c r="F155" s="23" t="str">
        <f aca="false">IF(D155="","",D155-N(E155))</f>
        <v/>
      </c>
      <c r="G155" s="0" t="str">
        <f aca="true">IF(D155="","",D155-TODAY())</f>
        <v/>
      </c>
      <c r="H155" s="18" t="str">
        <f aca="true">IF(D155="","",IF(G155&lt;0,"Date has passed",IF(F155-TODAY()&lt;=14,"Notice deadline within 14 days",IF(G155&lt;=30,"Renews within 30 days",""))))</f>
        <v/>
      </c>
    </row>
    <row r="156" customFormat="false" ht="15" hidden="false" customHeight="false" outlineLevel="0" collapsed="false">
      <c r="A156" s="17"/>
      <c r="B156" s="17"/>
      <c r="C156" s="24"/>
      <c r="D156" s="21"/>
      <c r="E156" s="17"/>
      <c r="F156" s="23" t="str">
        <f aca="false">IF(D156="","",D156-N(E156))</f>
        <v/>
      </c>
      <c r="G156" s="0" t="str">
        <f aca="true">IF(D156="","",D156-TODAY())</f>
        <v/>
      </c>
      <c r="H156" s="18" t="str">
        <f aca="true">IF(D156="","",IF(G156&lt;0,"Date has passed",IF(F156-TODAY()&lt;=14,"Notice deadline within 14 days",IF(G156&lt;=30,"Renews within 30 days",""))))</f>
        <v/>
      </c>
    </row>
    <row r="157" customFormat="false" ht="15" hidden="false" customHeight="false" outlineLevel="0" collapsed="false">
      <c r="A157" s="17"/>
      <c r="B157" s="17"/>
      <c r="C157" s="24"/>
      <c r="D157" s="21"/>
      <c r="E157" s="17"/>
      <c r="F157" s="23" t="str">
        <f aca="false">IF(D157="","",D157-N(E157))</f>
        <v/>
      </c>
      <c r="G157" s="0" t="str">
        <f aca="true">IF(D157="","",D157-TODAY())</f>
        <v/>
      </c>
      <c r="H157" s="18" t="str">
        <f aca="true">IF(D157="","",IF(G157&lt;0,"Date has passed",IF(F157-TODAY()&lt;=14,"Notice deadline within 14 days",IF(G157&lt;=30,"Renews within 30 days",""))))</f>
        <v/>
      </c>
    </row>
    <row r="158" customFormat="false" ht="15" hidden="false" customHeight="false" outlineLevel="0" collapsed="false">
      <c r="A158" s="17"/>
      <c r="B158" s="17"/>
      <c r="C158" s="24"/>
      <c r="D158" s="21"/>
      <c r="E158" s="17"/>
      <c r="F158" s="23" t="str">
        <f aca="false">IF(D158="","",D158-N(E158))</f>
        <v/>
      </c>
      <c r="G158" s="0" t="str">
        <f aca="true">IF(D158="","",D158-TODAY())</f>
        <v/>
      </c>
      <c r="H158" s="18" t="str">
        <f aca="true">IF(D158="","",IF(G158&lt;0,"Date has passed",IF(F158-TODAY()&lt;=14,"Notice deadline within 14 days",IF(G158&lt;=30,"Renews within 30 days",""))))</f>
        <v/>
      </c>
    </row>
    <row r="159" customFormat="false" ht="15" hidden="false" customHeight="false" outlineLevel="0" collapsed="false">
      <c r="A159" s="17"/>
      <c r="B159" s="17"/>
      <c r="C159" s="24"/>
      <c r="D159" s="21"/>
      <c r="E159" s="17"/>
      <c r="F159" s="23" t="str">
        <f aca="false">IF(D159="","",D159-N(E159))</f>
        <v/>
      </c>
      <c r="G159" s="0" t="str">
        <f aca="true">IF(D159="","",D159-TODAY())</f>
        <v/>
      </c>
      <c r="H159" s="18" t="str">
        <f aca="true">IF(D159="","",IF(G159&lt;0,"Date has passed",IF(F159-TODAY()&lt;=14,"Notice deadline within 14 days",IF(G159&lt;=30,"Renews within 30 days",""))))</f>
        <v/>
      </c>
    </row>
    <row r="160" customFormat="false" ht="15" hidden="false" customHeight="false" outlineLevel="0" collapsed="false">
      <c r="A160" s="17"/>
      <c r="B160" s="17"/>
      <c r="C160" s="24"/>
      <c r="D160" s="21"/>
      <c r="E160" s="17"/>
      <c r="F160" s="23" t="str">
        <f aca="false">IF(D160="","",D160-N(E160))</f>
        <v/>
      </c>
      <c r="G160" s="0" t="str">
        <f aca="true">IF(D160="","",D160-TODAY())</f>
        <v/>
      </c>
      <c r="H160" s="18" t="str">
        <f aca="true">IF(D160="","",IF(G160&lt;0,"Date has passed",IF(F160-TODAY()&lt;=14,"Notice deadline within 14 days",IF(G160&lt;=30,"Renews within 30 days",""))))</f>
        <v/>
      </c>
    </row>
    <row r="161" customFormat="false" ht="15" hidden="false" customHeight="false" outlineLevel="0" collapsed="false">
      <c r="A161" s="17"/>
      <c r="B161" s="17"/>
      <c r="C161" s="24"/>
      <c r="D161" s="21"/>
      <c r="E161" s="17"/>
      <c r="F161" s="23" t="str">
        <f aca="false">IF(D161="","",D161-N(E161))</f>
        <v/>
      </c>
      <c r="G161" s="0" t="str">
        <f aca="true">IF(D161="","",D161-TODAY())</f>
        <v/>
      </c>
      <c r="H161" s="18" t="str">
        <f aca="true">IF(D161="","",IF(G161&lt;0,"Date has passed",IF(F161-TODAY()&lt;=14,"Notice deadline within 14 days",IF(G161&lt;=30,"Renews within 30 days",""))))</f>
        <v/>
      </c>
    </row>
    <row r="162" customFormat="false" ht="15" hidden="false" customHeight="false" outlineLevel="0" collapsed="false">
      <c r="A162" s="17"/>
      <c r="B162" s="17"/>
      <c r="C162" s="24"/>
      <c r="D162" s="21"/>
      <c r="E162" s="17"/>
      <c r="F162" s="23" t="str">
        <f aca="false">IF(D162="","",D162-N(E162))</f>
        <v/>
      </c>
      <c r="G162" s="0" t="str">
        <f aca="true">IF(D162="","",D162-TODAY())</f>
        <v/>
      </c>
      <c r="H162" s="18" t="str">
        <f aca="true">IF(D162="","",IF(G162&lt;0,"Date has passed",IF(F162-TODAY()&lt;=14,"Notice deadline within 14 days",IF(G162&lt;=30,"Renews within 30 days",""))))</f>
        <v/>
      </c>
    </row>
    <row r="163" customFormat="false" ht="15" hidden="false" customHeight="false" outlineLevel="0" collapsed="false">
      <c r="A163" s="17"/>
      <c r="B163" s="17"/>
      <c r="C163" s="24"/>
      <c r="D163" s="21"/>
      <c r="E163" s="17"/>
      <c r="F163" s="23" t="str">
        <f aca="false">IF(D163="","",D163-N(E163))</f>
        <v/>
      </c>
      <c r="G163" s="0" t="str">
        <f aca="true">IF(D163="","",D163-TODAY())</f>
        <v/>
      </c>
      <c r="H163" s="18" t="str">
        <f aca="true">IF(D163="","",IF(G163&lt;0,"Date has passed",IF(F163-TODAY()&lt;=14,"Notice deadline within 14 days",IF(G163&lt;=30,"Renews within 30 days",""))))</f>
        <v/>
      </c>
    </row>
    <row r="164" customFormat="false" ht="15" hidden="false" customHeight="false" outlineLevel="0" collapsed="false">
      <c r="A164" s="17"/>
      <c r="B164" s="17"/>
      <c r="C164" s="24"/>
      <c r="D164" s="21"/>
      <c r="E164" s="17"/>
      <c r="F164" s="23" t="str">
        <f aca="false">IF(D164="","",D164-N(E164))</f>
        <v/>
      </c>
      <c r="G164" s="0" t="str">
        <f aca="true">IF(D164="","",D164-TODAY())</f>
        <v/>
      </c>
      <c r="H164" s="18" t="str">
        <f aca="true">IF(D164="","",IF(G164&lt;0,"Date has passed",IF(F164-TODAY()&lt;=14,"Notice deadline within 14 days",IF(G164&lt;=30,"Renews within 30 days",""))))</f>
        <v/>
      </c>
    </row>
    <row r="165" customFormat="false" ht="15" hidden="false" customHeight="false" outlineLevel="0" collapsed="false">
      <c r="A165" s="17"/>
      <c r="B165" s="17"/>
      <c r="C165" s="24"/>
      <c r="D165" s="21"/>
      <c r="E165" s="17"/>
      <c r="F165" s="23" t="str">
        <f aca="false">IF(D165="","",D165-N(E165))</f>
        <v/>
      </c>
      <c r="G165" s="0" t="str">
        <f aca="true">IF(D165="","",D165-TODAY())</f>
        <v/>
      </c>
      <c r="H165" s="18" t="str">
        <f aca="true">IF(D165="","",IF(G165&lt;0,"Date has passed",IF(F165-TODAY()&lt;=14,"Notice deadline within 14 days",IF(G165&lt;=30,"Renews within 30 days",""))))</f>
        <v/>
      </c>
    </row>
    <row r="166" customFormat="false" ht="15" hidden="false" customHeight="false" outlineLevel="0" collapsed="false">
      <c r="A166" s="17"/>
      <c r="B166" s="17"/>
      <c r="C166" s="24"/>
      <c r="D166" s="21"/>
      <c r="E166" s="17"/>
      <c r="F166" s="23" t="str">
        <f aca="false">IF(D166="","",D166-N(E166))</f>
        <v/>
      </c>
      <c r="G166" s="0" t="str">
        <f aca="true">IF(D166="","",D166-TODAY())</f>
        <v/>
      </c>
      <c r="H166" s="18" t="str">
        <f aca="true">IF(D166="","",IF(G166&lt;0,"Date has passed",IF(F166-TODAY()&lt;=14,"Notice deadline within 14 days",IF(G166&lt;=30,"Renews within 30 days",""))))</f>
        <v/>
      </c>
    </row>
    <row r="167" customFormat="false" ht="15" hidden="false" customHeight="false" outlineLevel="0" collapsed="false">
      <c r="A167" s="17"/>
      <c r="B167" s="17"/>
      <c r="C167" s="24"/>
      <c r="D167" s="21"/>
      <c r="E167" s="17"/>
      <c r="F167" s="23" t="str">
        <f aca="false">IF(D167="","",D167-N(E167))</f>
        <v/>
      </c>
      <c r="G167" s="0" t="str">
        <f aca="true">IF(D167="","",D167-TODAY())</f>
        <v/>
      </c>
      <c r="H167" s="18" t="str">
        <f aca="true">IF(D167="","",IF(G167&lt;0,"Date has passed",IF(F167-TODAY()&lt;=14,"Notice deadline within 14 days",IF(G167&lt;=30,"Renews within 30 days",""))))</f>
        <v/>
      </c>
    </row>
    <row r="168" customFormat="false" ht="15" hidden="false" customHeight="false" outlineLevel="0" collapsed="false">
      <c r="A168" s="17"/>
      <c r="B168" s="17"/>
      <c r="C168" s="24"/>
      <c r="D168" s="21"/>
      <c r="E168" s="17"/>
      <c r="F168" s="23" t="str">
        <f aca="false">IF(D168="","",D168-N(E168))</f>
        <v/>
      </c>
      <c r="G168" s="0" t="str">
        <f aca="true">IF(D168="","",D168-TODAY())</f>
        <v/>
      </c>
      <c r="H168" s="18" t="str">
        <f aca="true">IF(D168="","",IF(G168&lt;0,"Date has passed",IF(F168-TODAY()&lt;=14,"Notice deadline within 14 days",IF(G168&lt;=30,"Renews within 30 days",""))))</f>
        <v/>
      </c>
    </row>
    <row r="169" customFormat="false" ht="15" hidden="false" customHeight="false" outlineLevel="0" collapsed="false">
      <c r="A169" s="17"/>
      <c r="B169" s="17"/>
      <c r="C169" s="24"/>
      <c r="D169" s="21"/>
      <c r="E169" s="17"/>
      <c r="F169" s="23" t="str">
        <f aca="false">IF(D169="","",D169-N(E169))</f>
        <v/>
      </c>
      <c r="G169" s="0" t="str">
        <f aca="true">IF(D169="","",D169-TODAY())</f>
        <v/>
      </c>
      <c r="H169" s="18" t="str">
        <f aca="true">IF(D169="","",IF(G169&lt;0,"Date has passed",IF(F169-TODAY()&lt;=14,"Notice deadline within 14 days",IF(G169&lt;=30,"Renews within 30 days",""))))</f>
        <v/>
      </c>
    </row>
    <row r="170" customFormat="false" ht="15" hidden="false" customHeight="false" outlineLevel="0" collapsed="false">
      <c r="A170" s="17"/>
      <c r="B170" s="17"/>
      <c r="C170" s="24"/>
      <c r="D170" s="21"/>
      <c r="E170" s="17"/>
      <c r="F170" s="23" t="str">
        <f aca="false">IF(D170="","",D170-N(E170))</f>
        <v/>
      </c>
      <c r="G170" s="0" t="str">
        <f aca="true">IF(D170="","",D170-TODAY())</f>
        <v/>
      </c>
      <c r="H170" s="18" t="str">
        <f aca="true">IF(D170="","",IF(G170&lt;0,"Date has passed",IF(F170-TODAY()&lt;=14,"Notice deadline within 14 days",IF(G170&lt;=30,"Renews within 30 days",""))))</f>
        <v/>
      </c>
    </row>
    <row r="171" customFormat="false" ht="15" hidden="false" customHeight="false" outlineLevel="0" collapsed="false">
      <c r="A171" s="17"/>
      <c r="B171" s="17"/>
      <c r="C171" s="24"/>
      <c r="D171" s="21"/>
      <c r="E171" s="17"/>
      <c r="F171" s="23" t="str">
        <f aca="false">IF(D171="","",D171-N(E171))</f>
        <v/>
      </c>
      <c r="G171" s="0" t="str">
        <f aca="true">IF(D171="","",D171-TODAY())</f>
        <v/>
      </c>
      <c r="H171" s="18" t="str">
        <f aca="true">IF(D171="","",IF(G171&lt;0,"Date has passed",IF(F171-TODAY()&lt;=14,"Notice deadline within 14 days",IF(G171&lt;=30,"Renews within 30 days",""))))</f>
        <v/>
      </c>
    </row>
    <row r="172" customFormat="false" ht="15" hidden="false" customHeight="false" outlineLevel="0" collapsed="false">
      <c r="A172" s="17"/>
      <c r="B172" s="17"/>
      <c r="C172" s="24"/>
      <c r="D172" s="21"/>
      <c r="E172" s="17"/>
      <c r="F172" s="23" t="str">
        <f aca="false">IF(D172="","",D172-N(E172))</f>
        <v/>
      </c>
      <c r="G172" s="0" t="str">
        <f aca="true">IF(D172="","",D172-TODAY())</f>
        <v/>
      </c>
      <c r="H172" s="18" t="str">
        <f aca="true">IF(D172="","",IF(G172&lt;0,"Date has passed",IF(F172-TODAY()&lt;=14,"Notice deadline within 14 days",IF(G172&lt;=30,"Renews within 30 days",""))))</f>
        <v/>
      </c>
    </row>
    <row r="173" customFormat="false" ht="15" hidden="false" customHeight="false" outlineLevel="0" collapsed="false">
      <c r="A173" s="17"/>
      <c r="B173" s="17"/>
      <c r="C173" s="24"/>
      <c r="D173" s="21"/>
      <c r="E173" s="17"/>
      <c r="F173" s="23" t="str">
        <f aca="false">IF(D173="","",D173-N(E173))</f>
        <v/>
      </c>
      <c r="G173" s="0" t="str">
        <f aca="true">IF(D173="","",D173-TODAY())</f>
        <v/>
      </c>
      <c r="H173" s="18" t="str">
        <f aca="true">IF(D173="","",IF(G173&lt;0,"Date has passed",IF(F173-TODAY()&lt;=14,"Notice deadline within 14 days",IF(G173&lt;=30,"Renews within 30 days",""))))</f>
        <v/>
      </c>
    </row>
    <row r="174" customFormat="false" ht="15" hidden="false" customHeight="false" outlineLevel="0" collapsed="false">
      <c r="A174" s="17"/>
      <c r="B174" s="17"/>
      <c r="C174" s="24"/>
      <c r="D174" s="21"/>
      <c r="E174" s="17"/>
      <c r="F174" s="23" t="str">
        <f aca="false">IF(D174="","",D174-N(E174))</f>
        <v/>
      </c>
      <c r="G174" s="0" t="str">
        <f aca="true">IF(D174="","",D174-TODAY())</f>
        <v/>
      </c>
      <c r="H174" s="18" t="str">
        <f aca="true">IF(D174="","",IF(G174&lt;0,"Date has passed",IF(F174-TODAY()&lt;=14,"Notice deadline within 14 days",IF(G174&lt;=30,"Renews within 30 days",""))))</f>
        <v/>
      </c>
    </row>
    <row r="175" customFormat="false" ht="15" hidden="false" customHeight="false" outlineLevel="0" collapsed="false">
      <c r="A175" s="17"/>
      <c r="B175" s="17"/>
      <c r="C175" s="24"/>
      <c r="D175" s="21"/>
      <c r="E175" s="17"/>
      <c r="F175" s="23" t="str">
        <f aca="false">IF(D175="","",D175-N(E175))</f>
        <v/>
      </c>
      <c r="G175" s="0" t="str">
        <f aca="true">IF(D175="","",D175-TODAY())</f>
        <v/>
      </c>
      <c r="H175" s="18" t="str">
        <f aca="true">IF(D175="","",IF(G175&lt;0,"Date has passed",IF(F175-TODAY()&lt;=14,"Notice deadline within 14 days",IF(G175&lt;=30,"Renews within 30 days",""))))</f>
        <v/>
      </c>
    </row>
    <row r="176" customFormat="false" ht="15" hidden="false" customHeight="false" outlineLevel="0" collapsed="false">
      <c r="A176" s="17"/>
      <c r="B176" s="17"/>
      <c r="C176" s="24"/>
      <c r="D176" s="21"/>
      <c r="E176" s="17"/>
      <c r="F176" s="23" t="str">
        <f aca="false">IF(D176="","",D176-N(E176))</f>
        <v/>
      </c>
      <c r="G176" s="0" t="str">
        <f aca="true">IF(D176="","",D176-TODAY())</f>
        <v/>
      </c>
      <c r="H176" s="18" t="str">
        <f aca="true">IF(D176="","",IF(G176&lt;0,"Date has passed",IF(F176-TODAY()&lt;=14,"Notice deadline within 14 days",IF(G176&lt;=30,"Renews within 30 days",""))))</f>
        <v/>
      </c>
    </row>
    <row r="177" customFormat="false" ht="15" hidden="false" customHeight="false" outlineLevel="0" collapsed="false">
      <c r="A177" s="17"/>
      <c r="B177" s="17"/>
      <c r="C177" s="24"/>
      <c r="D177" s="21"/>
      <c r="E177" s="17"/>
      <c r="F177" s="23" t="str">
        <f aca="false">IF(D177="","",D177-N(E177))</f>
        <v/>
      </c>
      <c r="G177" s="0" t="str">
        <f aca="true">IF(D177="","",D177-TODAY())</f>
        <v/>
      </c>
      <c r="H177" s="18" t="str">
        <f aca="true">IF(D177="","",IF(G177&lt;0,"Date has passed",IF(F177-TODAY()&lt;=14,"Notice deadline within 14 days",IF(G177&lt;=30,"Renews within 30 days",""))))</f>
        <v/>
      </c>
    </row>
    <row r="178" customFormat="false" ht="15" hidden="false" customHeight="false" outlineLevel="0" collapsed="false">
      <c r="A178" s="17"/>
      <c r="B178" s="17"/>
      <c r="C178" s="24"/>
      <c r="D178" s="21"/>
      <c r="E178" s="17"/>
      <c r="F178" s="23" t="str">
        <f aca="false">IF(D178="","",D178-N(E178))</f>
        <v/>
      </c>
      <c r="G178" s="0" t="str">
        <f aca="true">IF(D178="","",D178-TODAY())</f>
        <v/>
      </c>
      <c r="H178" s="18" t="str">
        <f aca="true">IF(D178="","",IF(G178&lt;0,"Date has passed",IF(F178-TODAY()&lt;=14,"Notice deadline within 14 days",IF(G178&lt;=30,"Renews within 30 days",""))))</f>
        <v/>
      </c>
    </row>
    <row r="179" customFormat="false" ht="15" hidden="false" customHeight="false" outlineLevel="0" collapsed="false">
      <c r="A179" s="17"/>
      <c r="B179" s="17"/>
      <c r="C179" s="24"/>
      <c r="D179" s="21"/>
      <c r="E179" s="17"/>
      <c r="F179" s="23" t="str">
        <f aca="false">IF(D179="","",D179-N(E179))</f>
        <v/>
      </c>
      <c r="G179" s="0" t="str">
        <f aca="true">IF(D179="","",D179-TODAY())</f>
        <v/>
      </c>
      <c r="H179" s="18" t="str">
        <f aca="true">IF(D179="","",IF(G179&lt;0,"Date has passed",IF(F179-TODAY()&lt;=14,"Notice deadline within 14 days",IF(G179&lt;=30,"Renews within 30 days",""))))</f>
        <v/>
      </c>
    </row>
    <row r="180" customFormat="false" ht="15" hidden="false" customHeight="false" outlineLevel="0" collapsed="false">
      <c r="A180" s="17"/>
      <c r="B180" s="17"/>
      <c r="C180" s="24"/>
      <c r="D180" s="21"/>
      <c r="E180" s="17"/>
      <c r="F180" s="23" t="str">
        <f aca="false">IF(D180="","",D180-N(E180))</f>
        <v/>
      </c>
      <c r="G180" s="0" t="str">
        <f aca="true">IF(D180="","",D180-TODAY())</f>
        <v/>
      </c>
      <c r="H180" s="18" t="str">
        <f aca="true">IF(D180="","",IF(G180&lt;0,"Date has passed",IF(F180-TODAY()&lt;=14,"Notice deadline within 14 days",IF(G180&lt;=30,"Renews within 30 days",""))))</f>
        <v/>
      </c>
    </row>
    <row r="181" customFormat="false" ht="15" hidden="false" customHeight="false" outlineLevel="0" collapsed="false">
      <c r="A181" s="17"/>
      <c r="B181" s="17"/>
      <c r="C181" s="24"/>
      <c r="D181" s="21"/>
      <c r="E181" s="17"/>
      <c r="F181" s="23" t="str">
        <f aca="false">IF(D181="","",D181-N(E181))</f>
        <v/>
      </c>
      <c r="G181" s="0" t="str">
        <f aca="true">IF(D181="","",D181-TODAY())</f>
        <v/>
      </c>
      <c r="H181" s="18" t="str">
        <f aca="true">IF(D181="","",IF(G181&lt;0,"Date has passed",IF(F181-TODAY()&lt;=14,"Notice deadline within 14 days",IF(G181&lt;=30,"Renews within 30 days",""))))</f>
        <v/>
      </c>
    </row>
    <row r="182" customFormat="false" ht="15" hidden="false" customHeight="false" outlineLevel="0" collapsed="false">
      <c r="A182" s="17"/>
      <c r="B182" s="17"/>
      <c r="C182" s="24"/>
      <c r="D182" s="21"/>
      <c r="E182" s="17"/>
      <c r="F182" s="23" t="str">
        <f aca="false">IF(D182="","",D182-N(E182))</f>
        <v/>
      </c>
      <c r="G182" s="0" t="str">
        <f aca="true">IF(D182="","",D182-TODAY())</f>
        <v/>
      </c>
      <c r="H182" s="18" t="str">
        <f aca="true">IF(D182="","",IF(G182&lt;0,"Date has passed",IF(F182-TODAY()&lt;=14,"Notice deadline within 14 days",IF(G182&lt;=30,"Renews within 30 days",""))))</f>
        <v/>
      </c>
    </row>
    <row r="183" customFormat="false" ht="15" hidden="false" customHeight="false" outlineLevel="0" collapsed="false">
      <c r="A183" s="17"/>
      <c r="B183" s="17"/>
      <c r="C183" s="24"/>
      <c r="D183" s="21"/>
      <c r="E183" s="17"/>
      <c r="F183" s="23" t="str">
        <f aca="false">IF(D183="","",D183-N(E183))</f>
        <v/>
      </c>
      <c r="G183" s="0" t="str">
        <f aca="true">IF(D183="","",D183-TODAY())</f>
        <v/>
      </c>
      <c r="H183" s="18" t="str">
        <f aca="true">IF(D183="","",IF(G183&lt;0,"Date has passed",IF(F183-TODAY()&lt;=14,"Notice deadline within 14 days",IF(G183&lt;=30,"Renews within 30 days",""))))</f>
        <v/>
      </c>
    </row>
    <row r="184" customFormat="false" ht="15" hidden="false" customHeight="false" outlineLevel="0" collapsed="false">
      <c r="A184" s="17"/>
      <c r="B184" s="17"/>
      <c r="C184" s="24"/>
      <c r="D184" s="21"/>
      <c r="E184" s="17"/>
      <c r="F184" s="23" t="str">
        <f aca="false">IF(D184="","",D184-N(E184))</f>
        <v/>
      </c>
      <c r="G184" s="0" t="str">
        <f aca="true">IF(D184="","",D184-TODAY())</f>
        <v/>
      </c>
      <c r="H184" s="18" t="str">
        <f aca="true">IF(D184="","",IF(G184&lt;0,"Date has passed",IF(F184-TODAY()&lt;=14,"Notice deadline within 14 days",IF(G184&lt;=30,"Renews within 30 days",""))))</f>
        <v/>
      </c>
    </row>
    <row r="185" customFormat="false" ht="15" hidden="false" customHeight="false" outlineLevel="0" collapsed="false">
      <c r="A185" s="17"/>
      <c r="B185" s="17"/>
      <c r="C185" s="24"/>
      <c r="D185" s="21"/>
      <c r="E185" s="17"/>
      <c r="F185" s="23" t="str">
        <f aca="false">IF(D185="","",D185-N(E185))</f>
        <v/>
      </c>
      <c r="G185" s="0" t="str">
        <f aca="true">IF(D185="","",D185-TODAY())</f>
        <v/>
      </c>
      <c r="H185" s="18" t="str">
        <f aca="true">IF(D185="","",IF(G185&lt;0,"Date has passed",IF(F185-TODAY()&lt;=14,"Notice deadline within 14 days",IF(G185&lt;=30,"Renews within 30 days",""))))</f>
        <v/>
      </c>
    </row>
    <row r="186" customFormat="false" ht="15" hidden="false" customHeight="false" outlineLevel="0" collapsed="false">
      <c r="A186" s="17"/>
      <c r="B186" s="17"/>
      <c r="C186" s="24"/>
      <c r="D186" s="21"/>
      <c r="E186" s="17"/>
      <c r="F186" s="23" t="str">
        <f aca="false">IF(D186="","",D186-N(E186))</f>
        <v/>
      </c>
      <c r="G186" s="0" t="str">
        <f aca="true">IF(D186="","",D186-TODAY())</f>
        <v/>
      </c>
      <c r="H186" s="18" t="str">
        <f aca="true">IF(D186="","",IF(G186&lt;0,"Date has passed",IF(F186-TODAY()&lt;=14,"Notice deadline within 14 days",IF(G186&lt;=30,"Renews within 30 days",""))))</f>
        <v/>
      </c>
    </row>
    <row r="187" customFormat="false" ht="15" hidden="false" customHeight="false" outlineLevel="0" collapsed="false">
      <c r="A187" s="17"/>
      <c r="B187" s="17"/>
      <c r="C187" s="24"/>
      <c r="D187" s="21"/>
      <c r="E187" s="17"/>
      <c r="F187" s="23" t="str">
        <f aca="false">IF(D187="","",D187-N(E187))</f>
        <v/>
      </c>
      <c r="G187" s="0" t="str">
        <f aca="true">IF(D187="","",D187-TODAY())</f>
        <v/>
      </c>
      <c r="H187" s="18" t="str">
        <f aca="true">IF(D187="","",IF(G187&lt;0,"Date has passed",IF(F187-TODAY()&lt;=14,"Notice deadline within 14 days",IF(G187&lt;=30,"Renews within 30 days",""))))</f>
        <v/>
      </c>
    </row>
    <row r="188" customFormat="false" ht="15" hidden="false" customHeight="false" outlineLevel="0" collapsed="false">
      <c r="A188" s="17"/>
      <c r="B188" s="17"/>
      <c r="C188" s="24"/>
      <c r="D188" s="21"/>
      <c r="E188" s="17"/>
      <c r="F188" s="23" t="str">
        <f aca="false">IF(D188="","",D188-N(E188))</f>
        <v/>
      </c>
      <c r="G188" s="0" t="str">
        <f aca="true">IF(D188="","",D188-TODAY())</f>
        <v/>
      </c>
      <c r="H188" s="18" t="str">
        <f aca="true">IF(D188="","",IF(G188&lt;0,"Date has passed",IF(F188-TODAY()&lt;=14,"Notice deadline within 14 days",IF(G188&lt;=30,"Renews within 30 days",""))))</f>
        <v/>
      </c>
    </row>
    <row r="189" customFormat="false" ht="15" hidden="false" customHeight="false" outlineLevel="0" collapsed="false">
      <c r="A189" s="17"/>
      <c r="B189" s="17"/>
      <c r="C189" s="24"/>
      <c r="D189" s="21"/>
      <c r="E189" s="17"/>
      <c r="F189" s="23" t="str">
        <f aca="false">IF(D189="","",D189-N(E189))</f>
        <v/>
      </c>
      <c r="G189" s="0" t="str">
        <f aca="true">IF(D189="","",D189-TODAY())</f>
        <v/>
      </c>
      <c r="H189" s="18" t="str">
        <f aca="true">IF(D189="","",IF(G189&lt;0,"Date has passed",IF(F189-TODAY()&lt;=14,"Notice deadline within 14 days",IF(G189&lt;=30,"Renews within 30 days",""))))</f>
        <v/>
      </c>
    </row>
    <row r="190" customFormat="false" ht="15" hidden="false" customHeight="false" outlineLevel="0" collapsed="false">
      <c r="A190" s="17"/>
      <c r="B190" s="17"/>
      <c r="C190" s="24"/>
      <c r="D190" s="21"/>
      <c r="E190" s="17"/>
      <c r="F190" s="23" t="str">
        <f aca="false">IF(D190="","",D190-N(E190))</f>
        <v/>
      </c>
      <c r="G190" s="0" t="str">
        <f aca="true">IF(D190="","",D190-TODAY())</f>
        <v/>
      </c>
      <c r="H190" s="18" t="str">
        <f aca="true">IF(D190="","",IF(G190&lt;0,"Date has passed",IF(F190-TODAY()&lt;=14,"Notice deadline within 14 days",IF(G190&lt;=30,"Renews within 30 days",""))))</f>
        <v/>
      </c>
    </row>
    <row r="191" customFormat="false" ht="15" hidden="false" customHeight="false" outlineLevel="0" collapsed="false">
      <c r="A191" s="17"/>
      <c r="B191" s="17"/>
      <c r="C191" s="24"/>
      <c r="D191" s="21"/>
      <c r="E191" s="17"/>
      <c r="F191" s="23" t="str">
        <f aca="false">IF(D191="","",D191-N(E191))</f>
        <v/>
      </c>
      <c r="G191" s="0" t="str">
        <f aca="true">IF(D191="","",D191-TODAY())</f>
        <v/>
      </c>
      <c r="H191" s="18" t="str">
        <f aca="true">IF(D191="","",IF(G191&lt;0,"Date has passed",IF(F191-TODAY()&lt;=14,"Notice deadline within 14 days",IF(G191&lt;=30,"Renews within 30 days",""))))</f>
        <v/>
      </c>
    </row>
    <row r="192" customFormat="false" ht="15" hidden="false" customHeight="false" outlineLevel="0" collapsed="false">
      <c r="A192" s="17"/>
      <c r="B192" s="17"/>
      <c r="C192" s="24"/>
      <c r="D192" s="21"/>
      <c r="E192" s="17"/>
      <c r="F192" s="23" t="str">
        <f aca="false">IF(D192="","",D192-N(E192))</f>
        <v/>
      </c>
      <c r="G192" s="0" t="str">
        <f aca="true">IF(D192="","",D192-TODAY())</f>
        <v/>
      </c>
      <c r="H192" s="18" t="str">
        <f aca="true">IF(D192="","",IF(G192&lt;0,"Date has passed",IF(F192-TODAY()&lt;=14,"Notice deadline within 14 days",IF(G192&lt;=30,"Renews within 30 days",""))))</f>
        <v/>
      </c>
    </row>
    <row r="193" customFormat="false" ht="15" hidden="false" customHeight="false" outlineLevel="0" collapsed="false">
      <c r="A193" s="17"/>
      <c r="B193" s="17"/>
      <c r="C193" s="24"/>
      <c r="D193" s="21"/>
      <c r="E193" s="17"/>
      <c r="F193" s="23" t="str">
        <f aca="false">IF(D193="","",D193-N(E193))</f>
        <v/>
      </c>
      <c r="G193" s="0" t="str">
        <f aca="true">IF(D193="","",D193-TODAY())</f>
        <v/>
      </c>
      <c r="H193" s="18" t="str">
        <f aca="true">IF(D193="","",IF(G193&lt;0,"Date has passed",IF(F193-TODAY()&lt;=14,"Notice deadline within 14 days",IF(G193&lt;=30,"Renews within 30 days",""))))</f>
        <v/>
      </c>
    </row>
    <row r="194" customFormat="false" ht="15" hidden="false" customHeight="false" outlineLevel="0" collapsed="false">
      <c r="A194" s="17"/>
      <c r="B194" s="17"/>
      <c r="C194" s="24"/>
      <c r="D194" s="21"/>
      <c r="E194" s="17"/>
      <c r="F194" s="23" t="str">
        <f aca="false">IF(D194="","",D194-N(E194))</f>
        <v/>
      </c>
      <c r="G194" s="0" t="str">
        <f aca="true">IF(D194="","",D194-TODAY())</f>
        <v/>
      </c>
      <c r="H194" s="18" t="str">
        <f aca="true">IF(D194="","",IF(G194&lt;0,"Date has passed",IF(F194-TODAY()&lt;=14,"Notice deadline within 14 days",IF(G194&lt;=30,"Renews within 30 days",""))))</f>
        <v/>
      </c>
    </row>
    <row r="195" customFormat="false" ht="15" hidden="false" customHeight="false" outlineLevel="0" collapsed="false">
      <c r="A195" s="17"/>
      <c r="B195" s="17"/>
      <c r="C195" s="24"/>
      <c r="D195" s="21"/>
      <c r="E195" s="17"/>
      <c r="F195" s="23" t="str">
        <f aca="false">IF(D195="","",D195-N(E195))</f>
        <v/>
      </c>
      <c r="G195" s="0" t="str">
        <f aca="true">IF(D195="","",D195-TODAY())</f>
        <v/>
      </c>
      <c r="H195" s="18" t="str">
        <f aca="true">IF(D195="","",IF(G195&lt;0,"Date has passed",IF(F195-TODAY()&lt;=14,"Notice deadline within 14 days",IF(G195&lt;=30,"Renews within 30 days",""))))</f>
        <v/>
      </c>
    </row>
    <row r="196" customFormat="false" ht="15" hidden="false" customHeight="false" outlineLevel="0" collapsed="false">
      <c r="A196" s="17"/>
      <c r="B196" s="17"/>
      <c r="C196" s="24"/>
      <c r="D196" s="21"/>
      <c r="E196" s="17"/>
      <c r="F196" s="23" t="str">
        <f aca="false">IF(D196="","",D196-N(E196))</f>
        <v/>
      </c>
      <c r="G196" s="0" t="str">
        <f aca="true">IF(D196="","",D196-TODAY())</f>
        <v/>
      </c>
      <c r="H196" s="18" t="str">
        <f aca="true">IF(D196="","",IF(G196&lt;0,"Date has passed",IF(F196-TODAY()&lt;=14,"Notice deadline within 14 days",IF(G196&lt;=30,"Renews within 30 days",""))))</f>
        <v/>
      </c>
    </row>
    <row r="197" customFormat="false" ht="15" hidden="false" customHeight="false" outlineLevel="0" collapsed="false">
      <c r="A197" s="17"/>
      <c r="B197" s="17"/>
      <c r="C197" s="24"/>
      <c r="D197" s="21"/>
      <c r="E197" s="17"/>
      <c r="F197" s="23" t="str">
        <f aca="false">IF(D197="","",D197-N(E197))</f>
        <v/>
      </c>
      <c r="G197" s="0" t="str">
        <f aca="true">IF(D197="","",D197-TODAY())</f>
        <v/>
      </c>
      <c r="H197" s="18" t="str">
        <f aca="true">IF(D197="","",IF(G197&lt;0,"Date has passed",IF(F197-TODAY()&lt;=14,"Notice deadline within 14 days",IF(G197&lt;=30,"Renews within 30 days",""))))</f>
        <v/>
      </c>
    </row>
    <row r="198" customFormat="false" ht="15" hidden="false" customHeight="false" outlineLevel="0" collapsed="false">
      <c r="A198" s="17"/>
      <c r="B198" s="17"/>
      <c r="C198" s="24"/>
      <c r="D198" s="21"/>
      <c r="E198" s="17"/>
      <c r="F198" s="23" t="str">
        <f aca="false">IF(D198="","",D198-N(E198))</f>
        <v/>
      </c>
      <c r="G198" s="0" t="str">
        <f aca="true">IF(D198="","",D198-TODAY())</f>
        <v/>
      </c>
      <c r="H198" s="18" t="str">
        <f aca="true">IF(D198="","",IF(G198&lt;0,"Date has passed",IF(F198-TODAY()&lt;=14,"Notice deadline within 14 days",IF(G198&lt;=30,"Renews within 30 days",""))))</f>
        <v/>
      </c>
    </row>
    <row r="199" customFormat="false" ht="15" hidden="false" customHeight="false" outlineLevel="0" collapsed="false">
      <c r="A199" s="17"/>
      <c r="B199" s="17"/>
      <c r="C199" s="24"/>
      <c r="D199" s="21"/>
      <c r="E199" s="17"/>
      <c r="F199" s="23" t="str">
        <f aca="false">IF(D199="","",D199-N(E199))</f>
        <v/>
      </c>
      <c r="G199" s="0" t="str">
        <f aca="true">IF(D199="","",D199-TODAY())</f>
        <v/>
      </c>
      <c r="H199" s="18" t="str">
        <f aca="true">IF(D199="","",IF(G199&lt;0,"Date has passed",IF(F199-TODAY()&lt;=14,"Notice deadline within 14 days",IF(G199&lt;=30,"Renews within 30 days",""))))</f>
        <v/>
      </c>
    </row>
    <row r="200" customFormat="false" ht="15" hidden="false" customHeight="false" outlineLevel="0" collapsed="false">
      <c r="A200" s="17"/>
      <c r="B200" s="17"/>
      <c r="C200" s="24"/>
      <c r="D200" s="21"/>
      <c r="E200" s="17"/>
      <c r="F200" s="23" t="str">
        <f aca="false">IF(D200="","",D200-N(E200))</f>
        <v/>
      </c>
      <c r="G200" s="0" t="str">
        <f aca="true">IF(D200="","",D200-TODAY())</f>
        <v/>
      </c>
      <c r="H200" s="18" t="str">
        <f aca="true">IF(D200="","",IF(G200&lt;0,"Date has passed",IF(F200-TODAY()&lt;=14,"Notice deadline within 14 days",IF(G200&lt;=30,"Renews within 30 days",""))))</f>
        <v/>
      </c>
    </row>
  </sheetData>
  <conditionalFormatting sqref="H2:H200">
    <cfRule type="expression" priority="2" aboveAverage="0" equalAverage="0" bottom="0" percent="0" rank="0" text="" dxfId="2">
      <formula>LEN(H2)&gt;0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0"/>
    <col collapsed="false" customWidth="true" hidden="false" outlineLevel="0" max="3" min="3" style="0" width="44"/>
    <col collapsed="false" customWidth="true" hidden="false" outlineLevel="0" max="4" min="4" style="0" width="100"/>
  </cols>
  <sheetData>
    <row r="1" customFormat="false" ht="36" hidden="false" customHeight="true" outlineLevel="0" collapsed="false">
      <c r="A1" s="11" t="s">
        <v>71</v>
      </c>
      <c r="B1" s="11" t="s">
        <v>72</v>
      </c>
      <c r="C1" s="11" t="s">
        <v>73</v>
      </c>
      <c r="D1" s="11" t="s">
        <v>40</v>
      </c>
    </row>
    <row r="2" customFormat="false" ht="150" hidden="false" customHeight="true" outlineLevel="0" collapsed="false">
      <c r="A2" s="25" t="s">
        <v>74</v>
      </c>
      <c r="B2" s="25" t="s">
        <v>75</v>
      </c>
      <c r="C2" s="26" t="s">
        <v>76</v>
      </c>
      <c r="D2" s="26" t="s">
        <v>77</v>
      </c>
    </row>
    <row r="3" customFormat="false" ht="150" hidden="false" customHeight="true" outlineLevel="0" collapsed="false">
      <c r="A3" s="25" t="s">
        <v>78</v>
      </c>
      <c r="B3" s="25" t="s">
        <v>79</v>
      </c>
      <c r="C3" s="26" t="s">
        <v>80</v>
      </c>
      <c r="D3" s="26" t="s">
        <v>81</v>
      </c>
    </row>
    <row r="4" customFormat="false" ht="150" hidden="false" customHeight="true" outlineLevel="0" collapsed="false">
      <c r="A4" s="25" t="s">
        <v>82</v>
      </c>
      <c r="B4" s="25" t="s">
        <v>83</v>
      </c>
      <c r="C4" s="26" t="s">
        <v>84</v>
      </c>
      <c r="D4" s="26" t="s">
        <v>85</v>
      </c>
    </row>
    <row r="5" customFormat="false" ht="150" hidden="false" customHeight="true" outlineLevel="0" collapsed="false">
      <c r="A5" s="25" t="s">
        <v>86</v>
      </c>
      <c r="B5" s="25" t="s">
        <v>87</v>
      </c>
      <c r="C5" s="26" t="s">
        <v>88</v>
      </c>
      <c r="D5" s="26" t="s">
        <v>89</v>
      </c>
    </row>
    <row r="7" customFormat="false" ht="15" hidden="false" customHeight="false" outlineLevel="0" collapsed="false">
      <c r="A7" s="10" t="s">
        <v>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30"/>
    <col collapsed="false" customWidth="true" hidden="false" outlineLevel="0" max="3" min="3" style="0" width="80"/>
  </cols>
  <sheetData>
    <row r="1" customFormat="false" ht="36" hidden="false" customHeight="true" outlineLevel="0" collapsed="false">
      <c r="A1" s="11" t="s">
        <v>91</v>
      </c>
      <c r="B1" s="11" t="s">
        <v>92</v>
      </c>
      <c r="C1" s="11" t="s">
        <v>93</v>
      </c>
    </row>
    <row r="2" customFormat="false" ht="15" hidden="false" customHeight="false" outlineLevel="0" collapsed="false">
      <c r="A2" s="13" t="s">
        <v>94</v>
      </c>
      <c r="B2" s="27"/>
      <c r="C2" s="5" t="s">
        <v>95</v>
      </c>
    </row>
    <row r="3" customFormat="false" ht="15" hidden="false" customHeight="false" outlineLevel="0" collapsed="false">
      <c r="A3" s="13" t="s">
        <v>96</v>
      </c>
      <c r="B3" s="27"/>
      <c r="C3" s="5" t="s">
        <v>97</v>
      </c>
    </row>
    <row r="4" customFormat="false" ht="15" hidden="false" customHeight="false" outlineLevel="0" collapsed="false">
      <c r="A4" s="13" t="s">
        <v>98</v>
      </c>
      <c r="B4" s="27" t="s">
        <v>99</v>
      </c>
      <c r="C4" s="5" t="s">
        <v>100</v>
      </c>
    </row>
    <row r="5" customFormat="false" ht="15" hidden="false" customHeight="false" outlineLevel="0" collapsed="false">
      <c r="A5" s="13" t="s">
        <v>101</v>
      </c>
      <c r="B5" s="27"/>
      <c r="C5" s="5" t="s">
        <v>102</v>
      </c>
    </row>
    <row r="6" customFormat="false" ht="15" hidden="false" customHeight="false" outlineLevel="0" collapsed="false">
      <c r="A6" s="13" t="s">
        <v>103</v>
      </c>
      <c r="B6" s="27" t="n">
        <v>7</v>
      </c>
      <c r="C6" s="5"/>
    </row>
    <row r="7" customFormat="false" ht="15" hidden="false" customHeight="false" outlineLevel="0" collapsed="false">
      <c r="A7" s="13" t="s">
        <v>104</v>
      </c>
      <c r="B7" s="27" t="n">
        <v>3</v>
      </c>
      <c r="C7" s="5"/>
    </row>
    <row r="8" customFormat="false" ht="15" hidden="false" customHeight="false" outlineLevel="0" collapsed="false">
      <c r="A8" s="13" t="s">
        <v>105</v>
      </c>
      <c r="B8" s="27" t="n">
        <v>7</v>
      </c>
      <c r="C8" s="5" t="s">
        <v>106</v>
      </c>
    </row>
  </sheetData>
  <dataValidations count="1">
    <dataValidation allowBlank="false" errorStyle="stop" operator="between" showDropDown="false" showErrorMessage="false" showInputMessage="false" sqref="B4" type="list">
      <formula1>"Gmail,Other"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2026-11-04T05:15:50Z</dcterms:created>
  <dc:creator>openpyxl</dc:creator>
  <dc:description/>
  <dc:language>en-US</dc:language>
  <cp:lastModifiedBy/>
  <dcterms:modified xsi:type="dcterms:W3CDTF">2026-11-04T05:15:50Z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